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НОВУС_ФИНСО\рейтинги\международный рейтинг\2025\"/>
    </mc:Choice>
  </mc:AlternateContent>
  <bookViews>
    <workbookView xWindow="132" yWindow="-48" windowWidth="12528" windowHeight="6072"/>
  </bookViews>
  <sheets>
    <sheet name="Women" sheetId="3" r:id="rId1"/>
    <sheet name="Spisok" sheetId="19" r:id="rId2"/>
    <sheet name="IK" sheetId="20" state="hidden" r:id="rId3"/>
    <sheet name="ИК" sheetId="21" r:id="rId4"/>
    <sheet name="Лист1" sheetId="22" r:id="rId5"/>
    <sheet name="Лист2" sheetId="23" r:id="rId6"/>
  </sheets>
  <definedNames>
    <definedName name="_xlnm._FilterDatabase" localSheetId="2" hidden="1">IK!$A$2:$E$2</definedName>
    <definedName name="_xlnm._FilterDatabase" localSheetId="1" hidden="1">Spisok!$A$5:$AA$270</definedName>
    <definedName name="_xlnm._FilterDatabase" localSheetId="0" hidden="1">Women!$A$5:$X$121</definedName>
    <definedName name="_xlnm._FilterDatabase" localSheetId="3" hidden="1">ИК!$A$1:$M$265</definedName>
    <definedName name="_xlnm._FilterDatabase" localSheetId="4" hidden="1">Лист1!$A$1:$N$30</definedName>
    <definedName name="_xlnm._FilterDatabase" localSheetId="5" hidden="1">Лист2!$A$1:$E$40</definedName>
    <definedName name="игроки">Spisok!$A$7:$AA$116</definedName>
    <definedName name="игроки1">Spisok!$A$1:$AO$2238</definedName>
  </definedNames>
  <calcPr calcId="162913"/>
</workbook>
</file>

<file path=xl/calcChain.xml><?xml version="1.0" encoding="utf-8"?>
<calcChain xmlns="http://schemas.openxmlformats.org/spreadsheetml/2006/main">
  <c r="I7" i="19" l="1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N108" i="3" s="1"/>
  <c r="I32" i="19"/>
  <c r="I33" i="19"/>
  <c r="I34" i="19"/>
  <c r="I35" i="19"/>
  <c r="I36" i="19"/>
  <c r="E120" i="3"/>
  <c r="E108" i="3"/>
  <c r="F120" i="3"/>
  <c r="F108" i="3"/>
  <c r="G120" i="3"/>
  <c r="G108" i="3"/>
  <c r="M120" i="3"/>
  <c r="M108" i="3"/>
  <c r="N120" i="3"/>
  <c r="O120" i="3"/>
  <c r="O108" i="3"/>
  <c r="P120" i="3"/>
  <c r="P108" i="3"/>
  <c r="Q120" i="3"/>
  <c r="Q108" i="3"/>
  <c r="R120" i="3"/>
  <c r="R108" i="3"/>
  <c r="S120" i="3"/>
  <c r="S108" i="3"/>
  <c r="T120" i="3"/>
  <c r="T108" i="3"/>
  <c r="U120" i="3"/>
  <c r="U108" i="3"/>
  <c r="W120" i="3"/>
  <c r="W108" i="3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2" i="23"/>
  <c r="X120" i="3" l="1"/>
  <c r="K120" i="3"/>
  <c r="L120" i="3" s="1"/>
  <c r="X108" i="3"/>
  <c r="K108" i="3"/>
  <c r="L108" i="3" s="1"/>
  <c r="T6" i="3"/>
  <c r="T8" i="3"/>
  <c r="T7" i="3"/>
  <c r="T9" i="3"/>
  <c r="T10" i="3"/>
  <c r="T11" i="3"/>
  <c r="T12" i="3"/>
  <c r="T13" i="3"/>
  <c r="T15" i="3"/>
  <c r="T14" i="3"/>
  <c r="T16" i="3"/>
  <c r="T18" i="3"/>
  <c r="T21" i="3"/>
  <c r="T17" i="3"/>
  <c r="T19" i="3"/>
  <c r="T22" i="3"/>
  <c r="T24" i="3"/>
  <c r="T26" i="3"/>
  <c r="T23" i="3"/>
  <c r="T28" i="3"/>
  <c r="T20" i="3"/>
  <c r="T25" i="3"/>
  <c r="T27" i="3"/>
  <c r="T29" i="3"/>
  <c r="T30" i="3"/>
  <c r="T34" i="3"/>
  <c r="T32" i="3"/>
  <c r="T35" i="3"/>
  <c r="T36" i="3"/>
  <c r="T37" i="3"/>
  <c r="T38" i="3"/>
  <c r="T31" i="3"/>
  <c r="T33" i="3"/>
  <c r="T39" i="3"/>
  <c r="T40" i="3"/>
  <c r="T41" i="3"/>
  <c r="T42" i="3"/>
  <c r="T43" i="3"/>
  <c r="T44" i="3"/>
  <c r="T45" i="3"/>
  <c r="T46" i="3"/>
  <c r="T48" i="3"/>
  <c r="T49" i="3"/>
  <c r="T50" i="3"/>
  <c r="T47" i="3"/>
  <c r="T53" i="3"/>
  <c r="T54" i="3"/>
  <c r="T57" i="3"/>
  <c r="T58" i="3"/>
  <c r="T59" i="3"/>
  <c r="T60" i="3"/>
  <c r="T51" i="3"/>
  <c r="T55" i="3"/>
  <c r="T61" i="3"/>
  <c r="T62" i="3"/>
  <c r="T63" i="3"/>
  <c r="T64" i="3"/>
  <c r="T65" i="3"/>
  <c r="T66" i="3"/>
  <c r="T68" i="3"/>
  <c r="T69" i="3"/>
  <c r="T70" i="3"/>
  <c r="T71" i="3"/>
  <c r="T72" i="3"/>
  <c r="T73" i="3"/>
  <c r="T74" i="3"/>
  <c r="T75" i="3"/>
  <c r="T76" i="3"/>
  <c r="T77" i="3"/>
  <c r="T52" i="3"/>
  <c r="T78" i="3"/>
  <c r="T79" i="3"/>
  <c r="T80" i="3"/>
  <c r="T81" i="3"/>
  <c r="T82" i="3"/>
  <c r="T83" i="3"/>
  <c r="T84" i="3"/>
  <c r="T85" i="3"/>
  <c r="T87" i="3"/>
  <c r="T88" i="3"/>
  <c r="T89" i="3"/>
  <c r="T90" i="3"/>
  <c r="T91" i="3"/>
  <c r="T92" i="3"/>
  <c r="T93" i="3"/>
  <c r="T94" i="3"/>
  <c r="T95" i="3"/>
  <c r="T96" i="3"/>
  <c r="T97" i="3"/>
  <c r="T99" i="3"/>
  <c r="T56" i="3"/>
  <c r="T86" i="3"/>
  <c r="T100" i="3"/>
  <c r="T102" i="3"/>
  <c r="T103" i="3"/>
  <c r="T67" i="3"/>
  <c r="T104" i="3"/>
  <c r="T105" i="3"/>
  <c r="T107" i="3"/>
  <c r="T109" i="3"/>
  <c r="T110" i="3"/>
  <c r="T112" i="3"/>
  <c r="T113" i="3"/>
  <c r="T114" i="3"/>
  <c r="T106" i="3"/>
  <c r="T115" i="3"/>
  <c r="T116" i="3"/>
  <c r="T101" i="3"/>
  <c r="T111" i="3"/>
  <c r="T117" i="3"/>
  <c r="T118" i="3"/>
  <c r="T119" i="3"/>
  <c r="T121" i="3"/>
  <c r="T98" i="3"/>
  <c r="U5" i="3"/>
  <c r="U6" i="3"/>
  <c r="U8" i="3"/>
  <c r="U7" i="3"/>
  <c r="U9" i="3"/>
  <c r="U10" i="3"/>
  <c r="U11" i="3"/>
  <c r="U12" i="3"/>
  <c r="U13" i="3"/>
  <c r="U15" i="3"/>
  <c r="U14" i="3"/>
  <c r="U16" i="3"/>
  <c r="U18" i="3"/>
  <c r="U21" i="3"/>
  <c r="U17" i="3"/>
  <c r="U19" i="3"/>
  <c r="U22" i="3"/>
  <c r="U24" i="3"/>
  <c r="U26" i="3"/>
  <c r="U23" i="3"/>
  <c r="U28" i="3"/>
  <c r="U20" i="3"/>
  <c r="U25" i="3"/>
  <c r="U27" i="3"/>
  <c r="U29" i="3"/>
  <c r="U30" i="3"/>
  <c r="U34" i="3"/>
  <c r="U32" i="3"/>
  <c r="U35" i="3"/>
  <c r="U36" i="3"/>
  <c r="U37" i="3"/>
  <c r="U38" i="3"/>
  <c r="U31" i="3"/>
  <c r="U33" i="3"/>
  <c r="U39" i="3"/>
  <c r="U40" i="3"/>
  <c r="U41" i="3"/>
  <c r="U42" i="3"/>
  <c r="U43" i="3"/>
  <c r="U44" i="3"/>
  <c r="U45" i="3"/>
  <c r="U46" i="3"/>
  <c r="U48" i="3"/>
  <c r="U49" i="3"/>
  <c r="U50" i="3"/>
  <c r="U47" i="3"/>
  <c r="U53" i="3"/>
  <c r="U54" i="3"/>
  <c r="U57" i="3"/>
  <c r="U58" i="3"/>
  <c r="U59" i="3"/>
  <c r="U60" i="3"/>
  <c r="U51" i="3"/>
  <c r="U55" i="3"/>
  <c r="U61" i="3"/>
  <c r="U62" i="3"/>
  <c r="U63" i="3"/>
  <c r="U64" i="3"/>
  <c r="U65" i="3"/>
  <c r="U66" i="3"/>
  <c r="U68" i="3"/>
  <c r="U69" i="3"/>
  <c r="U70" i="3"/>
  <c r="U71" i="3"/>
  <c r="U72" i="3"/>
  <c r="U73" i="3"/>
  <c r="U74" i="3"/>
  <c r="U75" i="3"/>
  <c r="U76" i="3"/>
  <c r="U77" i="3"/>
  <c r="U52" i="3"/>
  <c r="U78" i="3"/>
  <c r="U79" i="3"/>
  <c r="U80" i="3"/>
  <c r="U81" i="3"/>
  <c r="U82" i="3"/>
  <c r="U83" i="3"/>
  <c r="U84" i="3"/>
  <c r="U85" i="3"/>
  <c r="U87" i="3"/>
  <c r="U88" i="3"/>
  <c r="U89" i="3"/>
  <c r="U90" i="3"/>
  <c r="U91" i="3"/>
  <c r="U92" i="3"/>
  <c r="U93" i="3"/>
  <c r="U94" i="3"/>
  <c r="U95" i="3"/>
  <c r="U96" i="3"/>
  <c r="U97" i="3"/>
  <c r="U99" i="3"/>
  <c r="U56" i="3"/>
  <c r="U86" i="3"/>
  <c r="U100" i="3"/>
  <c r="U102" i="3"/>
  <c r="U103" i="3"/>
  <c r="U67" i="3"/>
  <c r="U104" i="3"/>
  <c r="U105" i="3"/>
  <c r="U107" i="3"/>
  <c r="U109" i="3"/>
  <c r="U110" i="3"/>
  <c r="U112" i="3"/>
  <c r="U113" i="3"/>
  <c r="U114" i="3"/>
  <c r="U106" i="3"/>
  <c r="U115" i="3"/>
  <c r="U116" i="3"/>
  <c r="U101" i="3"/>
  <c r="U111" i="3"/>
  <c r="U117" i="3"/>
  <c r="U118" i="3"/>
  <c r="U119" i="3"/>
  <c r="U121" i="3"/>
  <c r="U98" i="3"/>
  <c r="T5" i="3"/>
  <c r="S5" i="3"/>
  <c r="S6" i="3"/>
  <c r="S8" i="3"/>
  <c r="S7" i="3"/>
  <c r="S9" i="3"/>
  <c r="S10" i="3"/>
  <c r="S11" i="3"/>
  <c r="S12" i="3"/>
  <c r="S13" i="3"/>
  <c r="S15" i="3"/>
  <c r="S14" i="3"/>
  <c r="S16" i="3"/>
  <c r="S18" i="3"/>
  <c r="S21" i="3"/>
  <c r="S17" i="3"/>
  <c r="S19" i="3"/>
  <c r="S22" i="3"/>
  <c r="S24" i="3"/>
  <c r="S26" i="3"/>
  <c r="S23" i="3"/>
  <c r="S28" i="3"/>
  <c r="S20" i="3"/>
  <c r="S25" i="3"/>
  <c r="S27" i="3"/>
  <c r="S29" i="3"/>
  <c r="S30" i="3"/>
  <c r="S34" i="3"/>
  <c r="S32" i="3"/>
  <c r="S35" i="3"/>
  <c r="S36" i="3"/>
  <c r="S37" i="3"/>
  <c r="S38" i="3"/>
  <c r="S31" i="3"/>
  <c r="S33" i="3"/>
  <c r="S39" i="3"/>
  <c r="S40" i="3"/>
  <c r="S41" i="3"/>
  <c r="S42" i="3"/>
  <c r="S43" i="3"/>
  <c r="S44" i="3"/>
  <c r="S45" i="3"/>
  <c r="S46" i="3"/>
  <c r="S48" i="3"/>
  <c r="S49" i="3"/>
  <c r="S50" i="3"/>
  <c r="S47" i="3"/>
  <c r="S53" i="3"/>
  <c r="S54" i="3"/>
  <c r="S57" i="3"/>
  <c r="S58" i="3"/>
  <c r="S59" i="3"/>
  <c r="S60" i="3"/>
  <c r="S51" i="3"/>
  <c r="S55" i="3"/>
  <c r="S61" i="3"/>
  <c r="S62" i="3"/>
  <c r="S63" i="3"/>
  <c r="S64" i="3"/>
  <c r="S65" i="3"/>
  <c r="S66" i="3"/>
  <c r="S68" i="3"/>
  <c r="S69" i="3"/>
  <c r="S70" i="3"/>
  <c r="S71" i="3"/>
  <c r="S72" i="3"/>
  <c r="S73" i="3"/>
  <c r="S74" i="3"/>
  <c r="S75" i="3"/>
  <c r="S76" i="3"/>
  <c r="S77" i="3"/>
  <c r="S52" i="3"/>
  <c r="S78" i="3"/>
  <c r="S79" i="3"/>
  <c r="S80" i="3"/>
  <c r="S81" i="3"/>
  <c r="S82" i="3"/>
  <c r="S83" i="3"/>
  <c r="S84" i="3"/>
  <c r="S85" i="3"/>
  <c r="S87" i="3"/>
  <c r="S88" i="3"/>
  <c r="S89" i="3"/>
  <c r="S90" i="3"/>
  <c r="S91" i="3"/>
  <c r="S92" i="3"/>
  <c r="S93" i="3"/>
  <c r="S94" i="3"/>
  <c r="S95" i="3"/>
  <c r="S96" i="3"/>
  <c r="S97" i="3"/>
  <c r="S99" i="3"/>
  <c r="S56" i="3"/>
  <c r="S86" i="3"/>
  <c r="S100" i="3"/>
  <c r="S102" i="3"/>
  <c r="S103" i="3"/>
  <c r="S67" i="3"/>
  <c r="S104" i="3"/>
  <c r="S105" i="3"/>
  <c r="S107" i="3"/>
  <c r="S109" i="3"/>
  <c r="S110" i="3"/>
  <c r="S112" i="3"/>
  <c r="S113" i="3"/>
  <c r="S114" i="3"/>
  <c r="S106" i="3"/>
  <c r="S115" i="3"/>
  <c r="S116" i="3"/>
  <c r="S101" i="3"/>
  <c r="S111" i="3"/>
  <c r="S117" i="3"/>
  <c r="S118" i="3"/>
  <c r="S119" i="3"/>
  <c r="S121" i="3"/>
  <c r="S98" i="3"/>
  <c r="G9" i="19"/>
  <c r="G14" i="19"/>
  <c r="G19" i="19"/>
  <c r="G182" i="19"/>
  <c r="G11" i="19"/>
  <c r="G10" i="19"/>
  <c r="G243" i="19"/>
  <c r="G25" i="19"/>
  <c r="G244" i="19"/>
  <c r="G133" i="19"/>
  <c r="G74" i="19"/>
  <c r="G169" i="19"/>
  <c r="G126" i="19"/>
  <c r="G162" i="19"/>
  <c r="M98" i="3"/>
  <c r="N98" i="3"/>
  <c r="O98" i="3"/>
  <c r="P98" i="3"/>
  <c r="Q98" i="3"/>
  <c r="R98" i="3"/>
  <c r="E98" i="3"/>
  <c r="F98" i="3"/>
  <c r="G98" i="3"/>
  <c r="W98" i="3"/>
  <c r="K98" i="3" l="1"/>
  <c r="L98" i="3" s="1"/>
  <c r="X98" i="3"/>
  <c r="B5" i="22"/>
  <c r="B7" i="22"/>
  <c r="B9" i="22"/>
  <c r="B11" i="22"/>
  <c r="B13" i="22"/>
  <c r="B15" i="22"/>
  <c r="B17" i="22"/>
  <c r="B19" i="22"/>
  <c r="B21" i="22"/>
  <c r="B23" i="22"/>
  <c r="B25" i="22"/>
  <c r="B27" i="22"/>
  <c r="B29" i="22"/>
  <c r="B3" i="22"/>
  <c r="E83" i="3" l="1"/>
  <c r="E97" i="3"/>
  <c r="E115" i="3"/>
  <c r="E71" i="3"/>
  <c r="F83" i="3"/>
  <c r="F97" i="3"/>
  <c r="F115" i="3"/>
  <c r="F71" i="3"/>
  <c r="G83" i="3"/>
  <c r="G97" i="3"/>
  <c r="G115" i="3"/>
  <c r="G71" i="3"/>
  <c r="M83" i="3"/>
  <c r="M97" i="3"/>
  <c r="M115" i="3"/>
  <c r="M71" i="3"/>
  <c r="N83" i="3"/>
  <c r="N97" i="3"/>
  <c r="N115" i="3"/>
  <c r="N71" i="3"/>
  <c r="O83" i="3"/>
  <c r="O97" i="3"/>
  <c r="O115" i="3"/>
  <c r="O71" i="3"/>
  <c r="P83" i="3"/>
  <c r="P97" i="3"/>
  <c r="P115" i="3"/>
  <c r="P71" i="3"/>
  <c r="Q83" i="3"/>
  <c r="Q97" i="3"/>
  <c r="Q115" i="3"/>
  <c r="Q71" i="3"/>
  <c r="R83" i="3"/>
  <c r="R97" i="3"/>
  <c r="R115" i="3"/>
  <c r="R71" i="3"/>
  <c r="W83" i="3"/>
  <c r="W97" i="3"/>
  <c r="W115" i="3"/>
  <c r="W71" i="3"/>
  <c r="X83" i="3" l="1"/>
  <c r="X71" i="3"/>
  <c r="K71" i="3"/>
  <c r="L71" i="3" s="1"/>
  <c r="X115" i="3"/>
  <c r="K97" i="3"/>
  <c r="L97" i="3" s="1"/>
  <c r="K83" i="3"/>
  <c r="L83" i="3" s="1"/>
  <c r="X97" i="3"/>
  <c r="K115" i="3"/>
  <c r="L115" i="3" s="1"/>
  <c r="F4" i="22" l="1"/>
  <c r="F12" i="22"/>
  <c r="F5" i="22"/>
  <c r="F13" i="22"/>
  <c r="F21" i="22"/>
  <c r="F29" i="22"/>
  <c r="F6" i="22"/>
  <c r="F14" i="22"/>
  <c r="F22" i="22"/>
  <c r="F30" i="22"/>
  <c r="F7" i="22"/>
  <c r="F15" i="22"/>
  <c r="F23" i="22"/>
  <c r="F3" i="22"/>
  <c r="F9" i="22"/>
  <c r="F25" i="22"/>
  <c r="F18" i="22"/>
  <c r="F26" i="22"/>
  <c r="F19" i="22"/>
  <c r="F27" i="22"/>
  <c r="F28" i="22"/>
  <c r="F8" i="22"/>
  <c r="F16" i="22"/>
  <c r="F24" i="22"/>
  <c r="F17" i="22"/>
  <c r="F10" i="22"/>
  <c r="F11" i="22"/>
  <c r="F20" i="22"/>
  <c r="E56" i="3"/>
  <c r="F56" i="3"/>
  <c r="G56" i="3"/>
  <c r="M56" i="3"/>
  <c r="N56" i="3"/>
  <c r="O56" i="3"/>
  <c r="P56" i="3"/>
  <c r="Q56" i="3"/>
  <c r="R56" i="3"/>
  <c r="W56" i="3"/>
  <c r="E77" i="3"/>
  <c r="E94" i="3"/>
  <c r="E100" i="3"/>
  <c r="E121" i="3"/>
  <c r="E118" i="3"/>
  <c r="E119" i="3"/>
  <c r="F77" i="3"/>
  <c r="F94" i="3"/>
  <c r="F100" i="3"/>
  <c r="F121" i="3"/>
  <c r="F118" i="3"/>
  <c r="F119" i="3"/>
  <c r="G77" i="3"/>
  <c r="G94" i="3"/>
  <c r="G100" i="3"/>
  <c r="G121" i="3"/>
  <c r="G118" i="3"/>
  <c r="G119" i="3"/>
  <c r="M77" i="3"/>
  <c r="M94" i="3"/>
  <c r="M100" i="3"/>
  <c r="M121" i="3"/>
  <c r="M118" i="3"/>
  <c r="M119" i="3"/>
  <c r="N77" i="3"/>
  <c r="N94" i="3"/>
  <c r="N100" i="3"/>
  <c r="N121" i="3"/>
  <c r="N118" i="3"/>
  <c r="N119" i="3"/>
  <c r="O77" i="3"/>
  <c r="O94" i="3"/>
  <c r="O100" i="3"/>
  <c r="O121" i="3"/>
  <c r="O118" i="3"/>
  <c r="O119" i="3"/>
  <c r="P77" i="3"/>
  <c r="P94" i="3"/>
  <c r="P100" i="3"/>
  <c r="P121" i="3"/>
  <c r="P118" i="3"/>
  <c r="P119" i="3"/>
  <c r="Q77" i="3"/>
  <c r="Q94" i="3"/>
  <c r="Q100" i="3"/>
  <c r="Q121" i="3"/>
  <c r="Q118" i="3"/>
  <c r="Q119" i="3"/>
  <c r="R77" i="3"/>
  <c r="R94" i="3"/>
  <c r="R100" i="3"/>
  <c r="R121" i="3"/>
  <c r="R118" i="3"/>
  <c r="R119" i="3"/>
  <c r="W77" i="3"/>
  <c r="W94" i="3"/>
  <c r="W100" i="3"/>
  <c r="W121" i="3"/>
  <c r="W118" i="3"/>
  <c r="W119" i="3"/>
  <c r="E50" i="3"/>
  <c r="F50" i="3"/>
  <c r="G50" i="3"/>
  <c r="M50" i="3"/>
  <c r="O50" i="3"/>
  <c r="P50" i="3"/>
  <c r="Q50" i="3"/>
  <c r="R50" i="3"/>
  <c r="W50" i="3"/>
  <c r="K6" i="19"/>
  <c r="J1" i="19"/>
  <c r="L1" i="19"/>
  <c r="N1" i="19"/>
  <c r="P1" i="19"/>
  <c r="M6" i="19" l="1"/>
  <c r="O6" i="19"/>
  <c r="Q6" i="19"/>
  <c r="G18" i="22" l="1"/>
  <c r="H18" i="22" s="1"/>
  <c r="I18" i="22" s="1"/>
  <c r="J18" i="22" s="1"/>
  <c r="L18" i="22" s="1"/>
  <c r="M18" i="22" s="1"/>
  <c r="N18" i="22" s="1"/>
  <c r="G20" i="22"/>
  <c r="H20" i="22" s="1"/>
  <c r="I20" i="22" s="1"/>
  <c r="J20" i="22" s="1"/>
  <c r="L20" i="22" s="1"/>
  <c r="M20" i="22" s="1"/>
  <c r="N20" i="22" s="1"/>
  <c r="G28" i="22"/>
  <c r="H28" i="22" s="1"/>
  <c r="I28" i="22" s="1"/>
  <c r="J28" i="22" s="1"/>
  <c r="L28" i="22" s="1"/>
  <c r="M28" i="22" s="1"/>
  <c r="N28" i="22" s="1"/>
  <c r="G21" i="22"/>
  <c r="H21" i="22" s="1"/>
  <c r="I21" i="22" s="1"/>
  <c r="J21" i="22" s="1"/>
  <c r="G29" i="22"/>
  <c r="H29" i="22" s="1"/>
  <c r="I29" i="22" s="1"/>
  <c r="J29" i="22" s="1"/>
  <c r="G22" i="22"/>
  <c r="H22" i="22" s="1"/>
  <c r="I22" i="22" s="1"/>
  <c r="J22" i="22" s="1"/>
  <c r="L22" i="22" s="1"/>
  <c r="M22" i="22" s="1"/>
  <c r="N22" i="22" s="1"/>
  <c r="G30" i="22"/>
  <c r="H30" i="22" s="1"/>
  <c r="I30" i="22" s="1"/>
  <c r="J30" i="22" s="1"/>
  <c r="L30" i="22" s="1"/>
  <c r="M30" i="22" s="1"/>
  <c r="N30" i="22" s="1"/>
  <c r="G23" i="22"/>
  <c r="H23" i="22" s="1"/>
  <c r="I23" i="22" s="1"/>
  <c r="J23" i="22" s="1"/>
  <c r="G19" i="22"/>
  <c r="H19" i="22" s="1"/>
  <c r="I19" i="22" s="1"/>
  <c r="J19" i="22" s="1"/>
  <c r="G24" i="22"/>
  <c r="H24" i="22" s="1"/>
  <c r="I24" i="22" s="1"/>
  <c r="J24" i="22" s="1"/>
  <c r="L24" i="22" s="1"/>
  <c r="M24" i="22" s="1"/>
  <c r="N24" i="22" s="1"/>
  <c r="G25" i="22"/>
  <c r="H25" i="22" s="1"/>
  <c r="I25" i="22" s="1"/>
  <c r="J25" i="22" s="1"/>
  <c r="G26" i="22"/>
  <c r="H26" i="22" s="1"/>
  <c r="I26" i="22" s="1"/>
  <c r="J26" i="22" s="1"/>
  <c r="L26" i="22" s="1"/>
  <c r="M26" i="22" s="1"/>
  <c r="N26" i="22" s="1"/>
  <c r="G27" i="22"/>
  <c r="H27" i="22" s="1"/>
  <c r="I27" i="22" s="1"/>
  <c r="J27" i="22" s="1"/>
  <c r="G8" i="22"/>
  <c r="G7" i="22"/>
  <c r="G14" i="22"/>
  <c r="G12" i="22"/>
  <c r="H12" i="22" s="1"/>
  <c r="I12" i="22" s="1"/>
  <c r="J12" i="22" s="1"/>
  <c r="L12" i="22" s="1"/>
  <c r="M12" i="22" s="1"/>
  <c r="G10" i="22"/>
  <c r="G13" i="22"/>
  <c r="G4" i="22"/>
  <c r="G9" i="22"/>
  <c r="G15" i="22"/>
  <c r="G6" i="22"/>
  <c r="G5" i="22"/>
  <c r="G11" i="22"/>
  <c r="P52" i="3"/>
  <c r="P67" i="3"/>
  <c r="E52" i="3"/>
  <c r="E67" i="3"/>
  <c r="E106" i="3"/>
  <c r="F52" i="3"/>
  <c r="F67" i="3"/>
  <c r="F106" i="3"/>
  <c r="G52" i="3"/>
  <c r="G67" i="3"/>
  <c r="G106" i="3"/>
  <c r="M52" i="3"/>
  <c r="M67" i="3"/>
  <c r="M106" i="3"/>
  <c r="N52" i="3"/>
  <c r="N67" i="3"/>
  <c r="N106" i="3"/>
  <c r="O52" i="3"/>
  <c r="O67" i="3"/>
  <c r="O106" i="3"/>
  <c r="P106" i="3"/>
  <c r="Q52" i="3"/>
  <c r="Q67" i="3"/>
  <c r="Q106" i="3"/>
  <c r="R52" i="3"/>
  <c r="R67" i="3"/>
  <c r="R106" i="3"/>
  <c r="W52" i="3"/>
  <c r="W67" i="3"/>
  <c r="W106" i="3"/>
  <c r="N12" i="22" l="1"/>
  <c r="K106" i="3"/>
  <c r="L106" i="3" s="1"/>
  <c r="K67" i="3"/>
  <c r="L67" i="3" s="1"/>
  <c r="X67" i="3"/>
  <c r="X106" i="3"/>
  <c r="K52" i="3"/>
  <c r="L52" i="3" s="1"/>
  <c r="X52" i="3"/>
  <c r="E75" i="3" l="1"/>
  <c r="F75" i="3"/>
  <c r="G75" i="3"/>
  <c r="M75" i="3"/>
  <c r="P75" i="3"/>
  <c r="Q75" i="3"/>
  <c r="R75" i="3"/>
  <c r="W75" i="3"/>
  <c r="E111" i="3"/>
  <c r="E66" i="3"/>
  <c r="E93" i="3"/>
  <c r="E114" i="3"/>
  <c r="E107" i="3"/>
  <c r="E47" i="3"/>
  <c r="F111" i="3"/>
  <c r="F66" i="3"/>
  <c r="F93" i="3"/>
  <c r="F114" i="3"/>
  <c r="F107" i="3"/>
  <c r="F47" i="3"/>
  <c r="G111" i="3"/>
  <c r="G66" i="3"/>
  <c r="G93" i="3"/>
  <c r="G114" i="3"/>
  <c r="G107" i="3"/>
  <c r="G47" i="3"/>
  <c r="M111" i="3"/>
  <c r="M66" i="3"/>
  <c r="M93" i="3"/>
  <c r="M114" i="3"/>
  <c r="M107" i="3"/>
  <c r="M47" i="3"/>
  <c r="P111" i="3"/>
  <c r="P66" i="3"/>
  <c r="P93" i="3"/>
  <c r="P114" i="3"/>
  <c r="P107" i="3"/>
  <c r="P47" i="3"/>
  <c r="Q111" i="3"/>
  <c r="Q66" i="3"/>
  <c r="Q93" i="3"/>
  <c r="Q114" i="3"/>
  <c r="Q107" i="3"/>
  <c r="Q47" i="3"/>
  <c r="R111" i="3"/>
  <c r="R66" i="3"/>
  <c r="R93" i="3"/>
  <c r="R114" i="3"/>
  <c r="R107" i="3"/>
  <c r="R47" i="3"/>
  <c r="W111" i="3"/>
  <c r="W66" i="3"/>
  <c r="W93" i="3"/>
  <c r="W114" i="3"/>
  <c r="W107" i="3"/>
  <c r="W47" i="3"/>
  <c r="E113" i="3" l="1"/>
  <c r="F113" i="3"/>
  <c r="G113" i="3"/>
  <c r="N113" i="3"/>
  <c r="O113" i="3"/>
  <c r="P113" i="3"/>
  <c r="Q113" i="3"/>
  <c r="R113" i="3"/>
  <c r="W113" i="3"/>
  <c r="E96" i="3"/>
  <c r="F96" i="3"/>
  <c r="G96" i="3"/>
  <c r="P96" i="3"/>
  <c r="Q96" i="3"/>
  <c r="R96" i="3"/>
  <c r="W96" i="3"/>
  <c r="E79" i="3" l="1"/>
  <c r="E61" i="3"/>
  <c r="E58" i="3"/>
  <c r="E104" i="3"/>
  <c r="E95" i="3"/>
  <c r="F79" i="3"/>
  <c r="F61" i="3"/>
  <c r="F58" i="3"/>
  <c r="F104" i="3"/>
  <c r="F95" i="3"/>
  <c r="G79" i="3"/>
  <c r="G61" i="3"/>
  <c r="G58" i="3"/>
  <c r="G104" i="3"/>
  <c r="G95" i="3"/>
  <c r="M79" i="3"/>
  <c r="M61" i="3"/>
  <c r="M58" i="3"/>
  <c r="M104" i="3"/>
  <c r="M95" i="3"/>
  <c r="N79" i="3"/>
  <c r="N61" i="3"/>
  <c r="N58" i="3"/>
  <c r="N104" i="3"/>
  <c r="N95" i="3"/>
  <c r="O79" i="3"/>
  <c r="O61" i="3"/>
  <c r="O58" i="3"/>
  <c r="O104" i="3"/>
  <c r="O95" i="3"/>
  <c r="P79" i="3"/>
  <c r="P61" i="3"/>
  <c r="P58" i="3"/>
  <c r="P104" i="3"/>
  <c r="P95" i="3"/>
  <c r="Q79" i="3"/>
  <c r="Q61" i="3"/>
  <c r="Q58" i="3"/>
  <c r="Q104" i="3"/>
  <c r="Q95" i="3"/>
  <c r="R79" i="3"/>
  <c r="R61" i="3"/>
  <c r="R58" i="3"/>
  <c r="R104" i="3"/>
  <c r="R95" i="3"/>
  <c r="W79" i="3"/>
  <c r="W61" i="3"/>
  <c r="W58" i="3"/>
  <c r="W104" i="3"/>
  <c r="W95" i="3"/>
  <c r="H7" i="22" l="1"/>
  <c r="I7" i="22" s="1"/>
  <c r="J7" i="22" s="1"/>
  <c r="E80" i="3"/>
  <c r="F80" i="3"/>
  <c r="G80" i="3"/>
  <c r="M80" i="3"/>
  <c r="N80" i="3"/>
  <c r="O80" i="3"/>
  <c r="P80" i="3"/>
  <c r="Q80" i="3"/>
  <c r="W80" i="3"/>
  <c r="E74" i="3"/>
  <c r="E110" i="3"/>
  <c r="E55" i="3"/>
  <c r="F74" i="3"/>
  <c r="F110" i="3"/>
  <c r="F55" i="3"/>
  <c r="G74" i="3"/>
  <c r="G110" i="3"/>
  <c r="G55" i="3"/>
  <c r="M74" i="3"/>
  <c r="M110" i="3"/>
  <c r="M55" i="3"/>
  <c r="N74" i="3"/>
  <c r="N110" i="3"/>
  <c r="O74" i="3"/>
  <c r="O110" i="3"/>
  <c r="P74" i="3"/>
  <c r="P110" i="3"/>
  <c r="P55" i="3"/>
  <c r="Q74" i="3"/>
  <c r="Q110" i="3"/>
  <c r="Q55" i="3"/>
  <c r="W74" i="3"/>
  <c r="W110" i="3"/>
  <c r="W55" i="3"/>
  <c r="H11" i="22" l="1"/>
  <c r="I11" i="22" s="1"/>
  <c r="J11" i="22" s="1"/>
  <c r="H10" i="22"/>
  <c r="I10" i="22" s="1"/>
  <c r="J10" i="22" s="1"/>
  <c r="L10" i="22" s="1"/>
  <c r="M10" i="22" s="1"/>
  <c r="E51" i="3"/>
  <c r="E86" i="3"/>
  <c r="F51" i="3"/>
  <c r="F86" i="3"/>
  <c r="G51" i="3"/>
  <c r="G86" i="3"/>
  <c r="M86" i="3"/>
  <c r="N51" i="3"/>
  <c r="N86" i="3"/>
  <c r="O51" i="3"/>
  <c r="O86" i="3"/>
  <c r="P51" i="3"/>
  <c r="P86" i="3"/>
  <c r="R51" i="3"/>
  <c r="R86" i="3"/>
  <c r="W51" i="3"/>
  <c r="W86" i="3"/>
  <c r="N10" i="22" l="1"/>
  <c r="E90" i="3"/>
  <c r="F90" i="3"/>
  <c r="G90" i="3"/>
  <c r="M90" i="3"/>
  <c r="N90" i="3"/>
  <c r="O90" i="3"/>
  <c r="Q90" i="3"/>
  <c r="R90" i="3"/>
  <c r="W90" i="3"/>
  <c r="E41" i="3"/>
  <c r="E70" i="3"/>
  <c r="F41" i="3"/>
  <c r="F70" i="3"/>
  <c r="G41" i="3"/>
  <c r="G70" i="3"/>
  <c r="Q41" i="3"/>
  <c r="R41" i="3"/>
  <c r="R70" i="3"/>
  <c r="W41" i="3"/>
  <c r="W70" i="3"/>
  <c r="E33" i="3" l="1"/>
  <c r="E88" i="3"/>
  <c r="F33" i="3"/>
  <c r="F88" i="3"/>
  <c r="G33" i="3"/>
  <c r="G88" i="3"/>
  <c r="M33" i="3"/>
  <c r="M88" i="3"/>
  <c r="N33" i="3"/>
  <c r="N88" i="3"/>
  <c r="P33" i="3"/>
  <c r="P88" i="3"/>
  <c r="Q33" i="3"/>
  <c r="Q88" i="3"/>
  <c r="R33" i="3"/>
  <c r="W33" i="3"/>
  <c r="W88" i="3"/>
  <c r="E14" i="3" l="1"/>
  <c r="E85" i="3"/>
  <c r="F14" i="3"/>
  <c r="F85" i="3"/>
  <c r="G14" i="3"/>
  <c r="G85" i="3"/>
  <c r="P14" i="3"/>
  <c r="P85" i="3"/>
  <c r="Q14" i="3"/>
  <c r="Q85" i="3"/>
  <c r="R14" i="3"/>
  <c r="R85" i="3"/>
  <c r="W14" i="3"/>
  <c r="W85" i="3"/>
  <c r="E53" i="3"/>
  <c r="E62" i="3"/>
  <c r="E63" i="3"/>
  <c r="F53" i="3"/>
  <c r="F62" i="3"/>
  <c r="F63" i="3"/>
  <c r="G53" i="3"/>
  <c r="G62" i="3"/>
  <c r="G63" i="3"/>
  <c r="N62" i="3"/>
  <c r="N63" i="3"/>
  <c r="O62" i="3"/>
  <c r="O63" i="3"/>
  <c r="P53" i="3"/>
  <c r="P63" i="3"/>
  <c r="Q53" i="3"/>
  <c r="Q62" i="3"/>
  <c r="Q63" i="3"/>
  <c r="R53" i="3"/>
  <c r="R62" i="3"/>
  <c r="R63" i="3"/>
  <c r="W53" i="3"/>
  <c r="W62" i="3"/>
  <c r="W63" i="3"/>
  <c r="W6" i="3" l="1"/>
  <c r="W5" i="3"/>
  <c r="W10" i="3"/>
  <c r="W9" i="3"/>
  <c r="W12" i="3"/>
  <c r="W18" i="3"/>
  <c r="W15" i="3"/>
  <c r="W11" i="3"/>
  <c r="W7" i="3"/>
  <c r="W28" i="3"/>
  <c r="W26" i="3"/>
  <c r="W13" i="3"/>
  <c r="W46" i="3"/>
  <c r="W21" i="3"/>
  <c r="W25" i="3"/>
  <c r="W29" i="3"/>
  <c r="W8" i="3"/>
  <c r="W17" i="3"/>
  <c r="W54" i="3"/>
  <c r="W22" i="3"/>
  <c r="W24" i="3"/>
  <c r="W19" i="3"/>
  <c r="W35" i="3"/>
  <c r="W27" i="3"/>
  <c r="W49" i="3"/>
  <c r="W40" i="3"/>
  <c r="W32" i="3"/>
  <c r="W20" i="3"/>
  <c r="W43" i="3"/>
  <c r="W84" i="3"/>
  <c r="W16" i="3"/>
  <c r="W68" i="3"/>
  <c r="W37" i="3"/>
  <c r="W65" i="3"/>
  <c r="W44" i="3"/>
  <c r="W92" i="3"/>
  <c r="W82" i="3"/>
  <c r="W69" i="3"/>
  <c r="W91" i="3"/>
  <c r="W48" i="3"/>
  <c r="W30" i="3"/>
  <c r="W36" i="3"/>
  <c r="W99" i="3"/>
  <c r="W59" i="3"/>
  <c r="W102" i="3"/>
  <c r="W103" i="3"/>
  <c r="W105" i="3"/>
  <c r="W78" i="3"/>
  <c r="W116" i="3"/>
  <c r="W109" i="3"/>
  <c r="W117" i="3"/>
  <c r="W87" i="3"/>
  <c r="W89" i="3"/>
  <c r="W23" i="3"/>
  <c r="W34" i="3"/>
  <c r="W31" i="3"/>
  <c r="W60" i="3"/>
  <c r="W45" i="3"/>
  <c r="W39" i="3"/>
  <c r="W57" i="3"/>
  <c r="W38" i="3"/>
  <c r="W64" i="3"/>
  <c r="W73" i="3"/>
  <c r="W72" i="3"/>
  <c r="W81" i="3"/>
  <c r="W76" i="3"/>
  <c r="W112" i="3"/>
  <c r="W42" i="3"/>
  <c r="W101" i="3"/>
  <c r="E116" i="3"/>
  <c r="F116" i="3"/>
  <c r="G116" i="3"/>
  <c r="M116" i="3"/>
  <c r="N116" i="3"/>
  <c r="O116" i="3"/>
  <c r="P116" i="3"/>
  <c r="Q116" i="3"/>
  <c r="R116" i="3"/>
  <c r="X116" i="3" l="1"/>
  <c r="K116" i="3"/>
  <c r="L116" i="3" s="1"/>
  <c r="E105" i="3" l="1"/>
  <c r="E92" i="3"/>
  <c r="E117" i="3"/>
  <c r="F105" i="3"/>
  <c r="F92" i="3"/>
  <c r="F117" i="3"/>
  <c r="G105" i="3"/>
  <c r="G92" i="3"/>
  <c r="G117" i="3"/>
  <c r="M105" i="3"/>
  <c r="M92" i="3"/>
  <c r="M117" i="3"/>
  <c r="N105" i="3"/>
  <c r="N92" i="3"/>
  <c r="N117" i="3"/>
  <c r="O105" i="3"/>
  <c r="O92" i="3"/>
  <c r="O117" i="3"/>
  <c r="P105" i="3"/>
  <c r="P92" i="3"/>
  <c r="P117" i="3"/>
  <c r="Q105" i="3"/>
  <c r="Q92" i="3"/>
  <c r="Q117" i="3"/>
  <c r="R105" i="3"/>
  <c r="R92" i="3"/>
  <c r="R117" i="3"/>
  <c r="X92" i="3" l="1"/>
  <c r="X117" i="3"/>
  <c r="X105" i="3"/>
  <c r="K117" i="3"/>
  <c r="L117" i="3" s="1"/>
  <c r="K92" i="3"/>
  <c r="L92" i="3" s="1"/>
  <c r="K105" i="3"/>
  <c r="L105" i="3" s="1"/>
  <c r="E30" i="3"/>
  <c r="F30" i="3"/>
  <c r="G30" i="3"/>
  <c r="M30" i="3"/>
  <c r="P30" i="3"/>
  <c r="Q30" i="3"/>
  <c r="R30" i="3"/>
  <c r="R48" i="3"/>
  <c r="E48" i="3"/>
  <c r="F48" i="3"/>
  <c r="G48" i="3"/>
  <c r="E69" i="3" l="1"/>
  <c r="F69" i="3"/>
  <c r="G69" i="3"/>
  <c r="M69" i="3"/>
  <c r="N69" i="3"/>
  <c r="P69" i="3"/>
  <c r="R16" i="3" l="1"/>
  <c r="E16" i="3" l="1"/>
  <c r="E54" i="3"/>
  <c r="E103" i="3"/>
  <c r="E91" i="3"/>
  <c r="E87" i="3"/>
  <c r="E37" i="3"/>
  <c r="F16" i="3"/>
  <c r="F54" i="3"/>
  <c r="F103" i="3"/>
  <c r="F91" i="3"/>
  <c r="F87" i="3"/>
  <c r="F37" i="3"/>
  <c r="G16" i="3"/>
  <c r="G54" i="3"/>
  <c r="G103" i="3"/>
  <c r="G91" i="3"/>
  <c r="G87" i="3"/>
  <c r="G37" i="3"/>
  <c r="M54" i="3"/>
  <c r="M103" i="3"/>
  <c r="M91" i="3"/>
  <c r="M37" i="3"/>
  <c r="N54" i="3"/>
  <c r="N103" i="3"/>
  <c r="N91" i="3"/>
  <c r="N87" i="3"/>
  <c r="N37" i="3"/>
  <c r="O54" i="3"/>
  <c r="O103" i="3"/>
  <c r="O91" i="3"/>
  <c r="O87" i="3"/>
  <c r="O37" i="3"/>
  <c r="Q16" i="3"/>
  <c r="Q54" i="3"/>
  <c r="Q103" i="3"/>
  <c r="Q91" i="3"/>
  <c r="Q87" i="3"/>
  <c r="Q37" i="3"/>
  <c r="R54" i="3"/>
  <c r="R103" i="3"/>
  <c r="R91" i="3"/>
  <c r="R87" i="3"/>
  <c r="R37" i="3"/>
  <c r="M46" i="3" l="1"/>
  <c r="M89" i="3"/>
  <c r="M23" i="3"/>
  <c r="M68" i="3"/>
  <c r="M36" i="3"/>
  <c r="M25" i="3"/>
  <c r="M84" i="3"/>
  <c r="M26" i="3"/>
  <c r="M60" i="3"/>
  <c r="M49" i="3"/>
  <c r="M45" i="3"/>
  <c r="M39" i="3"/>
  <c r="M57" i="3"/>
  <c r="M38" i="3"/>
  <c r="M35" i="3"/>
  <c r="M73" i="3"/>
  <c r="M65" i="3"/>
  <c r="M72" i="3"/>
  <c r="M76" i="3"/>
  <c r="M42" i="3"/>
  <c r="M99" i="3"/>
  <c r="M102" i="3"/>
  <c r="M101" i="3"/>
  <c r="M109" i="3"/>
  <c r="E101" i="3" l="1"/>
  <c r="F101" i="3"/>
  <c r="G101" i="3"/>
  <c r="N101" i="3"/>
  <c r="O101" i="3"/>
  <c r="P101" i="3"/>
  <c r="Q101" i="3"/>
  <c r="R101" i="3"/>
  <c r="E32" i="3" l="1"/>
  <c r="F32" i="3"/>
  <c r="G32" i="3"/>
  <c r="R32" i="3"/>
  <c r="N99" i="3" l="1"/>
  <c r="E99" i="3"/>
  <c r="F99" i="3"/>
  <c r="G99" i="3"/>
  <c r="P99" i="3"/>
  <c r="Q99" i="3"/>
  <c r="R99" i="3"/>
  <c r="H5" i="22" l="1"/>
  <c r="I5" i="22" s="1"/>
  <c r="J5" i="22" s="1"/>
  <c r="H6" i="22"/>
  <c r="I6" i="22" s="1"/>
  <c r="J6" i="22" s="1"/>
  <c r="L6" i="22" s="1"/>
  <c r="M6" i="22" s="1"/>
  <c r="H4" i="22"/>
  <c r="I4" i="22" s="1"/>
  <c r="J4" i="22" s="1"/>
  <c r="L4" i="22" l="1"/>
  <c r="M4" i="22" s="1"/>
  <c r="N4" i="22" s="1"/>
  <c r="N6" i="22"/>
  <c r="E42" i="3"/>
  <c r="E6" i="3"/>
  <c r="F42" i="3"/>
  <c r="F6" i="3"/>
  <c r="G42" i="3"/>
  <c r="G6" i="3"/>
  <c r="N42" i="3"/>
  <c r="O42" i="3"/>
  <c r="P42" i="3"/>
  <c r="E102" i="3"/>
  <c r="E18" i="3"/>
  <c r="E43" i="3"/>
  <c r="F102" i="3"/>
  <c r="F18" i="3"/>
  <c r="F43" i="3"/>
  <c r="G102" i="3"/>
  <c r="G18" i="3"/>
  <c r="G43" i="3"/>
  <c r="N102" i="3"/>
  <c r="O102" i="3"/>
  <c r="P102" i="3"/>
  <c r="Q102" i="3"/>
  <c r="Q18" i="3"/>
  <c r="Q43" i="3"/>
  <c r="R102" i="3"/>
  <c r="R18" i="3"/>
  <c r="R43" i="3"/>
  <c r="E59" i="3" l="1"/>
  <c r="F59" i="3"/>
  <c r="G59" i="3"/>
  <c r="R59" i="3"/>
  <c r="E109" i="3"/>
  <c r="F109" i="3"/>
  <c r="G109" i="3"/>
  <c r="N109" i="3"/>
  <c r="P109" i="3"/>
  <c r="Q109" i="3"/>
  <c r="R109" i="3"/>
  <c r="N72" i="3" l="1"/>
  <c r="N82" i="3"/>
  <c r="N20" i="3"/>
  <c r="N57" i="3"/>
  <c r="N84" i="3"/>
  <c r="N78" i="3"/>
  <c r="N112" i="3"/>
  <c r="N64" i="3"/>
  <c r="E11" i="3"/>
  <c r="F11" i="3"/>
  <c r="G11" i="3"/>
  <c r="E44" i="3" l="1"/>
  <c r="F44" i="3"/>
  <c r="G44" i="3"/>
  <c r="O44" i="3"/>
  <c r="P44" i="3"/>
  <c r="Q44" i="3"/>
  <c r="R44" i="3"/>
  <c r="E81" i="3"/>
  <c r="E12" i="3"/>
  <c r="F81" i="3"/>
  <c r="F12" i="3"/>
  <c r="G81" i="3"/>
  <c r="G12" i="3"/>
  <c r="O81" i="3"/>
  <c r="P81" i="3"/>
  <c r="Q81" i="3"/>
  <c r="R81" i="3"/>
  <c r="R49" i="3" l="1"/>
  <c r="R27" i="3"/>
  <c r="R89" i="3"/>
  <c r="R82" i="3"/>
  <c r="R22" i="3"/>
  <c r="E22" i="3"/>
  <c r="E112" i="3"/>
  <c r="F22" i="3"/>
  <c r="F112" i="3"/>
  <c r="G22" i="3"/>
  <c r="G112" i="3"/>
  <c r="O112" i="3"/>
  <c r="P112" i="3"/>
  <c r="Q112" i="3"/>
  <c r="R112" i="3" l="1"/>
  <c r="P57" i="3" l="1"/>
  <c r="R9" i="3"/>
  <c r="R31" i="3"/>
  <c r="R64" i="3"/>
  <c r="R84" i="3"/>
  <c r="R23" i="3"/>
  <c r="R34" i="3"/>
  <c r="R36" i="3"/>
  <c r="R24" i="3"/>
  <c r="R68" i="3"/>
  <c r="R10" i="3"/>
  <c r="R78" i="3"/>
  <c r="R45" i="3"/>
  <c r="R21" i="3"/>
  <c r="R65" i="3"/>
  <c r="R72" i="3"/>
  <c r="R57" i="3"/>
  <c r="R38" i="3"/>
  <c r="R60" i="3"/>
  <c r="R40" i="3"/>
  <c r="R39" i="3"/>
  <c r="R76" i="3"/>
  <c r="R13" i="3"/>
  <c r="Q64" i="3"/>
  <c r="Q84" i="3"/>
  <c r="Q34" i="3"/>
  <c r="Q36" i="3"/>
  <c r="Q89" i="3"/>
  <c r="Q68" i="3"/>
  <c r="Q78" i="3"/>
  <c r="Q45" i="3"/>
  <c r="Q65" i="3"/>
  <c r="Q72" i="3"/>
  <c r="Q57" i="3"/>
  <c r="Q38" i="3"/>
  <c r="Q82" i="3"/>
  <c r="Q60" i="3"/>
  <c r="Q25" i="3"/>
  <c r="Q39" i="3"/>
  <c r="Q76" i="3"/>
  <c r="Q35" i="3"/>
  <c r="P64" i="3"/>
  <c r="P23" i="3"/>
  <c r="P89" i="3"/>
  <c r="P68" i="3"/>
  <c r="P65" i="3"/>
  <c r="P72" i="3"/>
  <c r="P60" i="3"/>
  <c r="P25" i="3"/>
  <c r="P35" i="3"/>
  <c r="O64" i="3"/>
  <c r="O84" i="3"/>
  <c r="O24" i="3"/>
  <c r="O68" i="3"/>
  <c r="O65" i="3"/>
  <c r="O72" i="3"/>
  <c r="O20" i="3"/>
  <c r="O27" i="3"/>
  <c r="O82" i="3"/>
  <c r="O40" i="3"/>
  <c r="E15" i="3" l="1"/>
  <c r="E35" i="3"/>
  <c r="F15" i="3"/>
  <c r="F35" i="3"/>
  <c r="G15" i="3"/>
  <c r="G35" i="3"/>
  <c r="E7" i="3" l="1"/>
  <c r="F7" i="3"/>
  <c r="G7" i="3"/>
  <c r="E26" i="3"/>
  <c r="F26" i="3"/>
  <c r="G26" i="3"/>
  <c r="E20" i="3" l="1"/>
  <c r="F20" i="3"/>
  <c r="G20" i="3"/>
  <c r="E39" i="3"/>
  <c r="F39" i="3"/>
  <c r="G39" i="3"/>
  <c r="E13" i="3"/>
  <c r="F13" i="3"/>
  <c r="G13" i="3"/>
  <c r="E57" i="3" l="1"/>
  <c r="F57" i="3"/>
  <c r="G57" i="3"/>
  <c r="G3" i="22" l="1"/>
  <c r="H3" i="22" l="1"/>
  <c r="I3" i="22" s="1"/>
  <c r="J3" i="22" s="1"/>
  <c r="E89" i="3" l="1"/>
  <c r="F89" i="3"/>
  <c r="G89" i="3"/>
  <c r="E60" i="3"/>
  <c r="F60" i="3"/>
  <c r="G60" i="3"/>
  <c r="H9" i="22" l="1"/>
  <c r="I9" i="22" s="1"/>
  <c r="J9" i="22" s="1"/>
  <c r="H8" i="22"/>
  <c r="I8" i="22" s="1"/>
  <c r="J8" i="22" s="1"/>
  <c r="L8" i="22" s="1"/>
  <c r="M8" i="22" s="1"/>
  <c r="F25" i="3"/>
  <c r="G25" i="3"/>
  <c r="E25" i="3"/>
  <c r="H15" i="22" l="1"/>
  <c r="I15" i="22" s="1"/>
  <c r="J15" i="22" s="1"/>
  <c r="H13" i="22"/>
  <c r="I13" i="22" s="1"/>
  <c r="J13" i="22" s="1"/>
  <c r="H14" i="22"/>
  <c r="I14" i="22" s="1"/>
  <c r="J14" i="22" s="1"/>
  <c r="L14" i="22" s="1"/>
  <c r="M14" i="22" s="1"/>
  <c r="G16" i="22"/>
  <c r="H16" i="22" s="1"/>
  <c r="I16" i="22" s="1"/>
  <c r="J16" i="22" s="1"/>
  <c r="L16" i="22" s="1"/>
  <c r="M16" i="22" s="1"/>
  <c r="N8" i="22"/>
  <c r="E29" i="3"/>
  <c r="F29" i="3"/>
  <c r="G29" i="3"/>
  <c r="G17" i="22" l="1"/>
  <c r="H17" i="22" s="1"/>
  <c r="I17" i="22" s="1"/>
  <c r="J17" i="22" s="1"/>
  <c r="N14" i="22"/>
  <c r="N16" i="22"/>
  <c r="G76" i="3"/>
  <c r="F76" i="3"/>
  <c r="G78" i="3"/>
  <c r="F78" i="3"/>
  <c r="G28" i="3"/>
  <c r="F28" i="3"/>
  <c r="G82" i="3"/>
  <c r="F82" i="3"/>
  <c r="E82" i="3"/>
  <c r="E28" i="3"/>
  <c r="E78" i="3"/>
  <c r="E76" i="3"/>
  <c r="F84" i="3" l="1"/>
  <c r="F46" i="3" l="1"/>
  <c r="G9" i="3" l="1"/>
  <c r="G49" i="3"/>
  <c r="G27" i="3"/>
  <c r="G72" i="3"/>
  <c r="G73" i="3"/>
  <c r="G19" i="3"/>
  <c r="G36" i="3"/>
  <c r="G34" i="3"/>
  <c r="G38" i="3"/>
  <c r="G10" i="3"/>
  <c r="G21" i="3"/>
  <c r="G46" i="3"/>
  <c r="G23" i="3"/>
  <c r="G65" i="3"/>
  <c r="G40" i="3"/>
  <c r="G24" i="3"/>
  <c r="G8" i="3"/>
  <c r="G84" i="3"/>
  <c r="G68" i="3"/>
  <c r="G5" i="3"/>
  <c r="G17" i="3"/>
  <c r="G45" i="3"/>
  <c r="G64" i="3"/>
  <c r="G31" i="3"/>
  <c r="F9" i="3"/>
  <c r="F49" i="3"/>
  <c r="F27" i="3"/>
  <c r="F72" i="3"/>
  <c r="F73" i="3"/>
  <c r="F19" i="3"/>
  <c r="F36" i="3"/>
  <c r="F34" i="3"/>
  <c r="F38" i="3"/>
  <c r="F10" i="3"/>
  <c r="F21" i="3"/>
  <c r="F23" i="3"/>
  <c r="F65" i="3"/>
  <c r="F40" i="3"/>
  <c r="F24" i="3"/>
  <c r="F8" i="3"/>
  <c r="F68" i="3"/>
  <c r="F5" i="3"/>
  <c r="F17" i="3"/>
  <c r="F45" i="3"/>
  <c r="F64" i="3"/>
  <c r="F31" i="3"/>
  <c r="E38" i="3" l="1"/>
  <c r="E84" i="3"/>
  <c r="E65" i="3"/>
  <c r="E73" i="3"/>
  <c r="E10" i="3"/>
  <c r="E8" i="3"/>
  <c r="E49" i="3"/>
  <c r="E46" i="3"/>
  <c r="E27" i="3"/>
  <c r="E40" i="3"/>
  <c r="E64" i="3"/>
  <c r="E24" i="3"/>
  <c r="E34" i="3"/>
  <c r="E5" i="3"/>
  <c r="E23" i="3"/>
  <c r="E9" i="3"/>
  <c r="E72" i="3"/>
  <c r="E19" i="3"/>
  <c r="E36" i="3"/>
  <c r="E45" i="3"/>
  <c r="E68" i="3"/>
  <c r="E21" i="3"/>
  <c r="E17" i="3"/>
  <c r="E31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X1" i="19"/>
  <c r="Y6" i="19" s="1"/>
  <c r="V1" i="19"/>
  <c r="W6" i="19" s="1"/>
  <c r="T1" i="19"/>
  <c r="U6" i="19" s="1"/>
  <c r="R1" i="19"/>
  <c r="H1" i="19"/>
  <c r="F1" i="19"/>
  <c r="N50" i="3" l="1"/>
  <c r="I6" i="19"/>
  <c r="S6" i="19"/>
  <c r="M51" i="3"/>
  <c r="M7" i="3"/>
  <c r="M41" i="3"/>
  <c r="M113" i="3"/>
  <c r="M96" i="3"/>
  <c r="M13" i="3"/>
  <c r="M78" i="3"/>
  <c r="M48" i="3"/>
  <c r="M70" i="3"/>
  <c r="M19" i="3"/>
  <c r="M22" i="3"/>
  <c r="AA6" i="19"/>
  <c r="AC6" i="19"/>
  <c r="O111" i="3"/>
  <c r="O53" i="3"/>
  <c r="O39" i="3"/>
  <c r="O38" i="3"/>
  <c r="O16" i="3"/>
  <c r="O13" i="3"/>
  <c r="O21" i="3"/>
  <c r="O66" i="3"/>
  <c r="O18" i="3"/>
  <c r="O41" i="3"/>
  <c r="O55" i="3"/>
  <c r="O31" i="3"/>
  <c r="O85" i="3"/>
  <c r="O45" i="3"/>
  <c r="O107" i="3"/>
  <c r="O43" i="3"/>
  <c r="O70" i="3"/>
  <c r="O29" i="3"/>
  <c r="O114" i="3"/>
  <c r="O47" i="3"/>
  <c r="O76" i="3"/>
  <c r="O75" i="3"/>
  <c r="O22" i="3"/>
  <c r="O30" i="3"/>
  <c r="O93" i="3"/>
  <c r="O14" i="3"/>
  <c r="O60" i="3"/>
  <c r="O23" i="3"/>
  <c r="O48" i="3"/>
  <c r="O6" i="3"/>
  <c r="O73" i="3"/>
  <c r="O34" i="3"/>
  <c r="O96" i="3"/>
  <c r="N5" i="3"/>
  <c r="N114" i="3"/>
  <c r="N14" i="3"/>
  <c r="N31" i="3"/>
  <c r="N39" i="3"/>
  <c r="N41" i="3"/>
  <c r="N93" i="3"/>
  <c r="N18" i="3"/>
  <c r="N16" i="3"/>
  <c r="N43" i="3"/>
  <c r="N85" i="3"/>
  <c r="N111" i="3"/>
  <c r="N21" i="3"/>
  <c r="N38" i="3"/>
  <c r="N47" i="3"/>
  <c r="N30" i="3"/>
  <c r="N75" i="3"/>
  <c r="N76" i="3"/>
  <c r="N70" i="3"/>
  <c r="N73" i="3"/>
  <c r="N45" i="3"/>
  <c r="N55" i="3"/>
  <c r="N96" i="3"/>
  <c r="N48" i="3"/>
  <c r="N34" i="3"/>
  <c r="N66" i="3"/>
  <c r="N107" i="3"/>
  <c r="R5" i="3"/>
  <c r="R55" i="3"/>
  <c r="R88" i="3"/>
  <c r="R69" i="3"/>
  <c r="R6" i="3"/>
  <c r="R80" i="3"/>
  <c r="R17" i="3"/>
  <c r="R110" i="3"/>
  <c r="R12" i="3"/>
  <c r="R8" i="3"/>
  <c r="R42" i="3"/>
  <c r="R35" i="3"/>
  <c r="R7" i="3"/>
  <c r="R74" i="3"/>
  <c r="Q21" i="3"/>
  <c r="Q13" i="3"/>
  <c r="Q22" i="3"/>
  <c r="Q69" i="3"/>
  <c r="Q10" i="3"/>
  <c r="Q12" i="3"/>
  <c r="Q51" i="3"/>
  <c r="Q23" i="3"/>
  <c r="Q26" i="3"/>
  <c r="Q27" i="3"/>
  <c r="Q86" i="3"/>
  <c r="Q31" i="3"/>
  <c r="Q29" i="3"/>
  <c r="Q17" i="3"/>
  <c r="Q42" i="3"/>
  <c r="Q8" i="3"/>
  <c r="Q20" i="3"/>
  <c r="Q24" i="3"/>
  <c r="Q32" i="3"/>
  <c r="Q73" i="3"/>
  <c r="Q9" i="3"/>
  <c r="Q48" i="3"/>
  <c r="Q70" i="3"/>
  <c r="Q6" i="3"/>
  <c r="Q40" i="3"/>
  <c r="Q7" i="3"/>
  <c r="Q59" i="3"/>
  <c r="P8" i="3"/>
  <c r="P26" i="3"/>
  <c r="P73" i="3"/>
  <c r="P27" i="3"/>
  <c r="P31" i="3"/>
  <c r="P70" i="3"/>
  <c r="P24" i="3"/>
  <c r="P5" i="3"/>
  <c r="P45" i="3"/>
  <c r="P41" i="3"/>
  <c r="P76" i="3"/>
  <c r="P34" i="3"/>
  <c r="P19" i="3"/>
  <c r="P90" i="3"/>
  <c r="P39" i="3"/>
  <c r="P62" i="3"/>
  <c r="P38" i="3"/>
  <c r="P48" i="3"/>
  <c r="N12" i="3"/>
  <c r="N8" i="3"/>
  <c r="N44" i="3"/>
  <c r="N10" i="3"/>
  <c r="N81" i="3"/>
  <c r="N22" i="3"/>
  <c r="N53" i="3"/>
  <c r="N32" i="3"/>
  <c r="N7" i="3"/>
  <c r="N6" i="3"/>
  <c r="O9" i="3"/>
  <c r="O12" i="3"/>
  <c r="O8" i="3"/>
  <c r="O33" i="3"/>
  <c r="O57" i="3"/>
  <c r="O88" i="3"/>
  <c r="O10" i="3"/>
  <c r="O69" i="3"/>
  <c r="O49" i="3"/>
  <c r="O7" i="3"/>
  <c r="M8" i="3"/>
  <c r="M10" i="3"/>
  <c r="M64" i="3"/>
  <c r="M85" i="3"/>
  <c r="M6" i="3"/>
  <c r="M34" i="3"/>
  <c r="M18" i="3"/>
  <c r="M87" i="3"/>
  <c r="M112" i="3"/>
  <c r="M16" i="3"/>
  <c r="M21" i="3"/>
  <c r="M32" i="3"/>
  <c r="M20" i="3"/>
  <c r="M9" i="3"/>
  <c r="M62" i="3"/>
  <c r="M29" i="3"/>
  <c r="M5" i="3"/>
  <c r="M53" i="3"/>
  <c r="M59" i="3"/>
  <c r="M14" i="3"/>
  <c r="M31" i="3"/>
  <c r="M28" i="3"/>
  <c r="M17" i="3"/>
  <c r="M24" i="3"/>
  <c r="M11" i="3"/>
  <c r="M63" i="3"/>
  <c r="M40" i="3"/>
  <c r="M82" i="3"/>
  <c r="M44" i="3"/>
  <c r="M43" i="3"/>
  <c r="M27" i="3"/>
  <c r="M81" i="3"/>
  <c r="P16" i="3"/>
  <c r="P29" i="3"/>
  <c r="P59" i="3"/>
  <c r="P6" i="3"/>
  <c r="P21" i="3"/>
  <c r="P11" i="3"/>
  <c r="P103" i="3"/>
  <c r="X103" i="3" s="1"/>
  <c r="P87" i="3"/>
  <c r="P9" i="3"/>
  <c r="P18" i="3"/>
  <c r="P28" i="3"/>
  <c r="P78" i="3"/>
  <c r="P43" i="3"/>
  <c r="P46" i="3"/>
  <c r="P37" i="3"/>
  <c r="P82" i="3"/>
  <c r="P17" i="3"/>
  <c r="P20" i="3"/>
  <c r="P10" i="3"/>
  <c r="P91" i="3"/>
  <c r="X91" i="3" s="1"/>
  <c r="P12" i="3"/>
  <c r="P54" i="3"/>
  <c r="X54" i="3" s="1"/>
  <c r="P7" i="3"/>
  <c r="P22" i="3"/>
  <c r="P40" i="3"/>
  <c r="P49" i="3"/>
  <c r="P36" i="3"/>
  <c r="P13" i="3"/>
  <c r="P32" i="3"/>
  <c r="N65" i="3"/>
  <c r="N35" i="3"/>
  <c r="N15" i="3"/>
  <c r="N17" i="3"/>
  <c r="N59" i="3"/>
  <c r="O28" i="3"/>
  <c r="O32" i="3"/>
  <c r="O5" i="3"/>
  <c r="O35" i="3"/>
  <c r="O109" i="3"/>
  <c r="O99" i="3"/>
  <c r="X99" i="3" s="1"/>
  <c r="M15" i="3"/>
  <c r="O46" i="3"/>
  <c r="O25" i="3"/>
  <c r="O11" i="3"/>
  <c r="O36" i="3"/>
  <c r="O78" i="3"/>
  <c r="O15" i="3"/>
  <c r="O19" i="3"/>
  <c r="O26" i="3"/>
  <c r="O59" i="3"/>
  <c r="O89" i="3"/>
  <c r="O17" i="3"/>
  <c r="P84" i="3"/>
  <c r="P15" i="3"/>
  <c r="Q5" i="3"/>
  <c r="Q15" i="3"/>
  <c r="Q49" i="3"/>
  <c r="Q19" i="3"/>
  <c r="Q11" i="3"/>
  <c r="Q46" i="3"/>
  <c r="Q28" i="3"/>
  <c r="R46" i="3"/>
  <c r="R28" i="3"/>
  <c r="R20" i="3"/>
  <c r="R73" i="3"/>
  <c r="R25" i="3"/>
  <c r="R11" i="3"/>
  <c r="R19" i="3"/>
  <c r="R15" i="3"/>
  <c r="R29" i="3"/>
  <c r="R26" i="3"/>
  <c r="N23" i="3"/>
  <c r="N36" i="3"/>
  <c r="N19" i="3"/>
  <c r="N46" i="3"/>
  <c r="N60" i="3"/>
  <c r="N26" i="3"/>
  <c r="N49" i="3"/>
  <c r="N11" i="3"/>
  <c r="N24" i="3"/>
  <c r="N9" i="3"/>
  <c r="N28" i="3"/>
  <c r="N13" i="3"/>
  <c r="N25" i="3"/>
  <c r="N89" i="3"/>
  <c r="N68" i="3"/>
  <c r="N27" i="3"/>
  <c r="N40" i="3"/>
  <c r="N29" i="3"/>
  <c r="M12" i="3"/>
  <c r="G6" i="19"/>
  <c r="X60" i="3" l="1"/>
  <c r="X37" i="3"/>
  <c r="X113" i="3"/>
  <c r="K113" i="3"/>
  <c r="L113" i="3" s="1"/>
  <c r="X101" i="3"/>
  <c r="K101" i="3"/>
  <c r="L101" i="3" s="1"/>
  <c r="X119" i="3"/>
  <c r="K119" i="3"/>
  <c r="L119" i="3" s="1"/>
  <c r="X121" i="3"/>
  <c r="K121" i="3"/>
  <c r="L121" i="3" s="1"/>
  <c r="K77" i="3"/>
  <c r="L77" i="3" s="1"/>
  <c r="X77" i="3"/>
  <c r="K100" i="3"/>
  <c r="L100" i="3" s="1"/>
  <c r="X100" i="3"/>
  <c r="X56" i="3"/>
  <c r="K56" i="3"/>
  <c r="L56" i="3" s="1"/>
  <c r="X94" i="3"/>
  <c r="K94" i="3"/>
  <c r="L94" i="3" s="1"/>
  <c r="K118" i="3"/>
  <c r="L118" i="3" s="1"/>
  <c r="X118" i="3"/>
  <c r="K50" i="3"/>
  <c r="L50" i="3" s="1"/>
  <c r="X50" i="3"/>
  <c r="X39" i="3"/>
  <c r="X64" i="3"/>
  <c r="X96" i="3"/>
  <c r="K96" i="3"/>
  <c r="L96" i="3" s="1"/>
  <c r="X75" i="3"/>
  <c r="K75" i="3"/>
  <c r="L75" i="3" s="1"/>
  <c r="K93" i="3"/>
  <c r="L93" i="3" s="1"/>
  <c r="X93" i="3"/>
  <c r="X111" i="3"/>
  <c r="K111" i="3"/>
  <c r="L111" i="3" s="1"/>
  <c r="X30" i="3"/>
  <c r="K30" i="3"/>
  <c r="L30" i="3" s="1"/>
  <c r="X114" i="3"/>
  <c r="K114" i="3"/>
  <c r="L114" i="3" s="1"/>
  <c r="K107" i="3"/>
  <c r="L107" i="3" s="1"/>
  <c r="X107" i="3"/>
  <c r="X66" i="3"/>
  <c r="K66" i="3"/>
  <c r="L66" i="3" s="1"/>
  <c r="K47" i="3"/>
  <c r="L47" i="3" s="1"/>
  <c r="X47" i="3"/>
  <c r="X112" i="3"/>
  <c r="X110" i="3"/>
  <c r="K110" i="3"/>
  <c r="L110" i="3" s="1"/>
  <c r="X104" i="3"/>
  <c r="K104" i="3"/>
  <c r="L104" i="3" s="1"/>
  <c r="X48" i="3"/>
  <c r="K48" i="3"/>
  <c r="L48" i="3" s="1"/>
  <c r="K74" i="3"/>
  <c r="L74" i="3" s="1"/>
  <c r="X74" i="3"/>
  <c r="K58" i="3"/>
  <c r="L58" i="3" s="1"/>
  <c r="X58" i="3"/>
  <c r="X69" i="3"/>
  <c r="K69" i="3"/>
  <c r="L69" i="3" s="1"/>
  <c r="K51" i="3"/>
  <c r="L51" i="3" s="1"/>
  <c r="X51" i="3"/>
  <c r="X80" i="3"/>
  <c r="K80" i="3"/>
  <c r="L80" i="3" s="1"/>
  <c r="K88" i="3"/>
  <c r="L88" i="3" s="1"/>
  <c r="X88" i="3"/>
  <c r="K95" i="3"/>
  <c r="L95" i="3" s="1"/>
  <c r="X95" i="3"/>
  <c r="X61" i="3"/>
  <c r="K61" i="3"/>
  <c r="L61" i="3" s="1"/>
  <c r="K33" i="3"/>
  <c r="L33" i="3" s="1"/>
  <c r="X33" i="3"/>
  <c r="X57" i="3"/>
  <c r="K57" i="3"/>
  <c r="K90" i="3"/>
  <c r="L90" i="3" s="1"/>
  <c r="X90" i="3"/>
  <c r="K17" i="3"/>
  <c r="L17" i="3" s="1"/>
  <c r="K41" i="3"/>
  <c r="L41" i="3" s="1"/>
  <c r="X41" i="3"/>
  <c r="X70" i="3"/>
  <c r="K70" i="3"/>
  <c r="L70" i="3" s="1"/>
  <c r="K86" i="3"/>
  <c r="L86" i="3" s="1"/>
  <c r="X86" i="3"/>
  <c r="X79" i="3"/>
  <c r="K79" i="3"/>
  <c r="L79" i="3" s="1"/>
  <c r="X45" i="3"/>
  <c r="K45" i="3"/>
  <c r="L45" i="3" s="1"/>
  <c r="X55" i="3"/>
  <c r="K55" i="3"/>
  <c r="L55" i="3" s="1"/>
  <c r="X87" i="3"/>
  <c r="X16" i="3"/>
  <c r="X84" i="3"/>
  <c r="X49" i="3"/>
  <c r="X27" i="3"/>
  <c r="X34" i="3"/>
  <c r="X22" i="3"/>
  <c r="K14" i="3"/>
  <c r="L14" i="3" s="1"/>
  <c r="X14" i="3"/>
  <c r="K53" i="3"/>
  <c r="L53" i="3" s="1"/>
  <c r="X53" i="3"/>
  <c r="K85" i="3"/>
  <c r="L85" i="3" s="1"/>
  <c r="X85" i="3"/>
  <c r="X62" i="3"/>
  <c r="K62" i="3"/>
  <c r="L62" i="3" s="1"/>
  <c r="K63" i="3"/>
  <c r="L63" i="3" s="1"/>
  <c r="X63" i="3"/>
  <c r="X28" i="3"/>
  <c r="X29" i="3"/>
  <c r="X20" i="3"/>
  <c r="X13" i="3"/>
  <c r="X26" i="3"/>
  <c r="X12" i="3"/>
  <c r="X7" i="3"/>
  <c r="X32" i="3"/>
  <c r="X24" i="3"/>
  <c r="X40" i="3"/>
  <c r="X89" i="3"/>
  <c r="X21" i="3"/>
  <c r="X46" i="3"/>
  <c r="X19" i="3"/>
  <c r="X23" i="3"/>
  <c r="K38" i="3"/>
  <c r="X38" i="3"/>
  <c r="K82" i="3"/>
  <c r="L82" i="3" s="1"/>
  <c r="X82" i="3"/>
  <c r="X59" i="3"/>
  <c r="X5" i="3"/>
  <c r="K109" i="3"/>
  <c r="L109" i="3" s="1"/>
  <c r="X109" i="3"/>
  <c r="X65" i="3"/>
  <c r="X43" i="3"/>
  <c r="K68" i="3"/>
  <c r="X68" i="3"/>
  <c r="X31" i="3"/>
  <c r="X73" i="3"/>
  <c r="X9" i="3"/>
  <c r="K76" i="3"/>
  <c r="L76" i="3" s="1"/>
  <c r="X76" i="3"/>
  <c r="K102" i="3"/>
  <c r="L102" i="3" s="1"/>
  <c r="X102" i="3"/>
  <c r="K72" i="3"/>
  <c r="L72" i="3" s="1"/>
  <c r="X72" i="3"/>
  <c r="X25" i="3"/>
  <c r="X81" i="3"/>
  <c r="X35" i="3"/>
  <c r="X36" i="3"/>
  <c r="K44" i="3"/>
  <c r="L44" i="3" s="1"/>
  <c r="X44" i="3"/>
  <c r="X18" i="3"/>
  <c r="K42" i="3"/>
  <c r="L42" i="3" s="1"/>
  <c r="X42" i="3"/>
  <c r="X78" i="3"/>
  <c r="X15" i="3"/>
  <c r="K25" i="3"/>
  <c r="L25" i="3" s="1"/>
  <c r="K32" i="3"/>
  <c r="L32" i="3" s="1"/>
  <c r="K31" i="3"/>
  <c r="L31" i="3" s="1"/>
  <c r="K20" i="3"/>
  <c r="K21" i="3"/>
  <c r="L21" i="3" s="1"/>
  <c r="K29" i="3"/>
  <c r="L29" i="3" s="1"/>
  <c r="K9" i="3"/>
  <c r="L9" i="3" s="1"/>
  <c r="K12" i="3"/>
  <c r="L12" i="3" s="1"/>
  <c r="K13" i="3"/>
  <c r="K26" i="3"/>
  <c r="L26" i="3" s="1"/>
  <c r="K36" i="3"/>
  <c r="L36" i="3" s="1"/>
  <c r="K18" i="3"/>
  <c r="L18" i="3" s="1"/>
  <c r="K99" i="3"/>
  <c r="L99" i="3" s="1"/>
  <c r="K59" i="3"/>
  <c r="L59" i="3" s="1"/>
  <c r="K5" i="3"/>
  <c r="L5" i="3" s="1"/>
  <c r="K54" i="3"/>
  <c r="L54" i="3" s="1"/>
  <c r="K24" i="3"/>
  <c r="K19" i="3"/>
  <c r="K81" i="3"/>
  <c r="L81" i="3" s="1"/>
  <c r="K43" i="3"/>
  <c r="L43" i="3" s="1"/>
  <c r="K39" i="3"/>
  <c r="K73" i="3"/>
  <c r="K91" i="3"/>
  <c r="L91" i="3" s="1"/>
  <c r="K23" i="3"/>
  <c r="K112" i="3"/>
  <c r="L112" i="3" s="1"/>
  <c r="K34" i="3"/>
  <c r="L34" i="3" s="1"/>
  <c r="K22" i="3"/>
  <c r="L22" i="3" s="1"/>
  <c r="K65" i="3"/>
  <c r="K46" i="3"/>
  <c r="K28" i="3"/>
  <c r="L28" i="3" s="1"/>
  <c r="K35" i="3"/>
  <c r="L35" i="3" s="1"/>
  <c r="K40" i="3"/>
  <c r="K7" i="3"/>
  <c r="L7" i="3" s="1"/>
  <c r="K49" i="3"/>
  <c r="K84" i="3"/>
  <c r="K89" i="3"/>
  <c r="L89" i="3" s="1"/>
  <c r="K87" i="3"/>
  <c r="L87" i="3" s="1"/>
  <c r="K16" i="3"/>
  <c r="L16" i="3" s="1"/>
  <c r="K27" i="3"/>
  <c r="K60" i="3"/>
  <c r="L60" i="3" s="1"/>
  <c r="K64" i="3"/>
  <c r="K78" i="3"/>
  <c r="L78" i="3" s="1"/>
  <c r="K15" i="3"/>
  <c r="L15" i="3" s="1"/>
  <c r="K37" i="3"/>
  <c r="L37" i="3" s="1"/>
  <c r="K103" i="3"/>
  <c r="L103" i="3" s="1"/>
  <c r="K6" i="3" l="1"/>
  <c r="L6" i="3" s="1"/>
  <c r="X6" i="3"/>
  <c r="K10" i="3"/>
  <c r="X17" i="3"/>
  <c r="X10" i="3"/>
  <c r="X11" i="3"/>
  <c r="X8" i="3"/>
  <c r="K8" i="3"/>
  <c r="K11" i="3"/>
  <c r="L11" i="3" s="1"/>
  <c r="L39" i="3"/>
  <c r="L13" i="3"/>
  <c r="L57" i="3"/>
  <c r="L20" i="3"/>
  <c r="L84" i="3"/>
  <c r="L40" i="3"/>
  <c r="L23" i="3" l="1"/>
  <c r="L64" i="3" l="1"/>
  <c r="L68" i="3" l="1"/>
  <c r="L10" i="3" l="1"/>
  <c r="L24" i="3"/>
  <c r="L27" i="3"/>
  <c r="L8" i="3" l="1"/>
  <c r="L19" i="3"/>
  <c r="L38" i="3"/>
  <c r="L49" i="3"/>
  <c r="L65" i="3"/>
  <c r="L73" i="3"/>
  <c r="L46" i="3"/>
  <c r="L25" i="22" l="1"/>
  <c r="M25" i="22" s="1"/>
  <c r="L9" i="22"/>
  <c r="M9" i="22" s="1"/>
  <c r="L27" i="22"/>
  <c r="M27" i="22" s="1"/>
  <c r="L17" i="22"/>
  <c r="M17" i="22" s="1"/>
  <c r="L5" i="22"/>
  <c r="M5" i="22" s="1"/>
  <c r="L19" i="22"/>
  <c r="M19" i="22" s="1"/>
  <c r="L21" i="22"/>
  <c r="M21" i="22" s="1"/>
  <c r="L23" i="22"/>
  <c r="M23" i="22" s="1"/>
  <c r="L29" i="22"/>
  <c r="M29" i="22" s="1"/>
  <c r="L3" i="22"/>
  <c r="M3" i="22" s="1"/>
  <c r="L15" i="22"/>
  <c r="M15" i="22" s="1"/>
  <c r="L11" i="22"/>
  <c r="M11" i="22" s="1"/>
  <c r="L13" i="22"/>
  <c r="M13" i="22" s="1"/>
  <c r="L7" i="22"/>
  <c r="M7" i="22" s="1"/>
  <c r="N17" i="22" l="1"/>
  <c r="N15" i="22"/>
  <c r="N5" i="22"/>
  <c r="N23" i="22"/>
  <c r="N27" i="22"/>
  <c r="N25" i="22"/>
  <c r="N3" i="22"/>
  <c r="N29" i="22"/>
  <c r="N21" i="22"/>
  <c r="N7" i="22"/>
  <c r="N9" i="22"/>
  <c r="N13" i="22"/>
  <c r="N19" i="22"/>
  <c r="N11" i="22"/>
</calcChain>
</file>

<file path=xl/comments1.xml><?xml version="1.0" encoding="utf-8"?>
<comments xmlns="http://schemas.openxmlformats.org/spreadsheetml/2006/main">
  <authors>
    <author>User</author>
  </authors>
  <commentList>
    <comment ref="A9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IM</t>
        </r>
      </text>
    </comment>
    <comment ref="A25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 IM
</t>
        </r>
      </text>
    </comment>
  </commentList>
</comments>
</file>

<file path=xl/sharedStrings.xml><?xml version="1.0" encoding="utf-8"?>
<sst xmlns="http://schemas.openxmlformats.org/spreadsheetml/2006/main" count="1214" uniqueCount="404">
  <si>
    <t>LAT</t>
  </si>
  <si>
    <t>EST</t>
  </si>
  <si>
    <t>GER</t>
  </si>
  <si>
    <t>UKR</t>
  </si>
  <si>
    <t>BLR</t>
  </si>
  <si>
    <t>RUS</t>
  </si>
  <si>
    <t>NM</t>
  </si>
  <si>
    <t>CM</t>
  </si>
  <si>
    <t>GM</t>
  </si>
  <si>
    <t>Fed</t>
  </si>
  <si>
    <t>Tit</t>
  </si>
  <si>
    <t>Surname Name</t>
  </si>
  <si>
    <t>Tit FINSO</t>
  </si>
  <si>
    <t>IM</t>
  </si>
  <si>
    <t>№ All</t>
  </si>
  <si>
    <t>Фамилия Имя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</si>
  <si>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</si>
  <si>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</si>
  <si>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</si>
  <si>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</si>
  <si>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</si>
  <si>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</si>
  <si>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IK</t>
  </si>
  <si>
    <t>ИК</t>
  </si>
  <si>
    <t>Aston Airi</t>
  </si>
  <si>
    <t>Aver Gedi</t>
  </si>
  <si>
    <t>Aver Gerli</t>
  </si>
  <si>
    <t>Babra Biruta</t>
  </si>
  <si>
    <t>Balaka Dace</t>
  </si>
  <si>
    <t>Balaka Maija</t>
  </si>
  <si>
    <t>Balode Vita</t>
  </si>
  <si>
    <t>Bashlyaeva Viktoriya</t>
  </si>
  <si>
    <t xml:space="preserve">Belous Antonina   </t>
  </si>
  <si>
    <t>Bergmane Ilze</t>
  </si>
  <si>
    <t>Bindemane Maija</t>
  </si>
  <si>
    <t>Brante Inara</t>
  </si>
  <si>
    <t>Cakane Inuta</t>
  </si>
  <si>
    <t>Cerina Liga</t>
  </si>
  <si>
    <t>Dabola-Reimane Dace</t>
  </si>
  <si>
    <t>Danchul Oksana</t>
  </si>
  <si>
    <t>Danseva Maria</t>
  </si>
  <si>
    <t>Dziesma Ilze</t>
  </si>
  <si>
    <t>Fedorova Tamara</t>
  </si>
  <si>
    <t>Fjodorova Lolita</t>
  </si>
  <si>
    <t>Fomochkina Anastasiya</t>
  </si>
  <si>
    <t>Freimane Ingrida</t>
  </si>
  <si>
    <t>Gaile Lilita</t>
  </si>
  <si>
    <t>Galaktionova Natalya</t>
  </si>
  <si>
    <t>Grandane Laura</t>
  </si>
  <si>
    <t>Habel Alica</t>
  </si>
  <si>
    <t xml:space="preserve">Heerdes Barbel </t>
  </si>
  <si>
    <t>Homjakova Margarita</t>
  </si>
  <si>
    <t>Hunt Ene</t>
  </si>
  <si>
    <t>Indrane Ilona</t>
  </si>
  <si>
    <t>Ivina Irena</t>
  </si>
  <si>
    <t>Janite Eva</t>
  </si>
  <si>
    <t>Kalnina Taube Pegija</t>
  </si>
  <si>
    <t>Kaminskaya Anastasiya</t>
  </si>
  <si>
    <t>Kelle Megija</t>
  </si>
  <si>
    <t>Kemere Karina</t>
  </si>
  <si>
    <t>Kesenfelde Janina</t>
  </si>
  <si>
    <t>Khan Zane</t>
  </si>
  <si>
    <t>Klimask Lille</t>
  </si>
  <si>
    <t>Klykina Alena</t>
  </si>
  <si>
    <t xml:space="preserve">Krapp Solvita </t>
  </si>
  <si>
    <t>Kraule Dzintra</t>
  </si>
  <si>
    <t xml:space="preserve">Kravets Kristina </t>
  </si>
  <si>
    <t>Laanela Taimi</t>
  </si>
  <si>
    <t>Lace Ilze</t>
  </si>
  <si>
    <t>Laugale Lauma</t>
  </si>
  <si>
    <t>Leja Anita</t>
  </si>
  <si>
    <t>Lello Annele</t>
  </si>
  <si>
    <t>Lemkina Silvija</t>
  </si>
  <si>
    <t>Lepilina Ludmila</t>
  </si>
  <si>
    <t>Letuchaya Tatiana</t>
  </si>
  <si>
    <t>Lijapina Marina</t>
  </si>
  <si>
    <t>Lobanova Julija</t>
  </si>
  <si>
    <t>Lugovskoja Ludmila</t>
  </si>
  <si>
    <t>Meel Taimi</t>
  </si>
  <si>
    <t>Mesilane Anne-Grete</t>
  </si>
  <si>
    <t>Milevskaja Svetlana</t>
  </si>
  <si>
    <t>Murniece Gunta</t>
  </si>
  <si>
    <t>Murniece Inese</t>
  </si>
  <si>
    <t>Nefedova Polina</t>
  </si>
  <si>
    <t>Nesterovich Ludmila</t>
  </si>
  <si>
    <t>Nestore Velga</t>
  </si>
  <si>
    <t>Nikitina Svetlana</t>
  </si>
  <si>
    <t>Nikolaeva Natalja</t>
  </si>
  <si>
    <t>Nou Mae</t>
  </si>
  <si>
    <t>Ozola Ingrida</t>
  </si>
  <si>
    <t>Paparde Evija</t>
  </si>
  <si>
    <t>Perehramova Zinaida</t>
  </si>
  <si>
    <t>Pilnikova Aleksandra</t>
  </si>
  <si>
    <t>Polujan Elvyra</t>
  </si>
  <si>
    <t>Potapchuk Natalja</t>
  </si>
  <si>
    <t>Prinsthal Heidi</t>
  </si>
  <si>
    <t>Punina Dagnija</t>
  </si>
  <si>
    <t>Raidlepp Eliise</t>
  </si>
  <si>
    <t xml:space="preserve">Rand Saima        </t>
  </si>
  <si>
    <t>Reetamm Urve</t>
  </si>
  <si>
    <t>Rei Katriin</t>
  </si>
  <si>
    <t>Renemane Evija</t>
  </si>
  <si>
    <t>Rogova Anna</t>
  </si>
  <si>
    <t>Saareoja Tiina</t>
  </si>
  <si>
    <t>Salduksne Judite</t>
  </si>
  <si>
    <t>Shatohina Veronika</t>
  </si>
  <si>
    <t>Sirma Diana</t>
  </si>
  <si>
    <t>Sirma Elina</t>
  </si>
  <si>
    <t>Sirma Evelina</t>
  </si>
  <si>
    <t>Smirnova Alla</t>
  </si>
  <si>
    <t>Solovyova Tatiana</t>
  </si>
  <si>
    <t xml:space="preserve">Spesivceva Daria   </t>
  </si>
  <si>
    <t>Storostite Tatjana</t>
  </si>
  <si>
    <t>Strazdina Ilze</t>
  </si>
  <si>
    <t>Tafichuk Oksana</t>
  </si>
  <si>
    <t>Talts Mari-Liis</t>
  </si>
  <si>
    <t>Talts Viire</t>
  </si>
  <si>
    <t>Talvik Kristel</t>
  </si>
  <si>
    <t>Tammaru Triin</t>
  </si>
  <si>
    <t>Tann Helena</t>
  </si>
  <si>
    <t xml:space="preserve">Tinkova Elena </t>
  </si>
  <si>
    <t>Udusaar Aet</t>
  </si>
  <si>
    <t>Usoltseva Galina</t>
  </si>
  <si>
    <t>Uustulnd Andrea</t>
  </si>
  <si>
    <t>Vaik Teisi-Liis</t>
  </si>
  <si>
    <t>Vakermane Dace</t>
  </si>
  <si>
    <t>Valtina Inga</t>
  </si>
  <si>
    <t>Vanaga Daina</t>
  </si>
  <si>
    <t>Vassman Anastasiy</t>
  </si>
  <si>
    <t xml:space="preserve">Vaupere Liis </t>
  </si>
  <si>
    <t>Vicinska Daina</t>
  </si>
  <si>
    <t>Vigante Mudite</t>
  </si>
  <si>
    <t>Viksne Benita</t>
  </si>
  <si>
    <t>Vilkoica Irena</t>
  </si>
  <si>
    <t>Vimba Liga</t>
  </si>
  <si>
    <t>Vitjukova Olga</t>
  </si>
  <si>
    <t>Yezdakova Ekateryna</t>
  </si>
  <si>
    <t>Zeltina-Kalnins Aija</t>
  </si>
  <si>
    <t>Zent Emily</t>
  </si>
  <si>
    <t>Уустулнд Андреа</t>
  </si>
  <si>
    <t>Авер Герли</t>
  </si>
  <si>
    <t>Тальтс Вийрэ</t>
  </si>
  <si>
    <t>Папарде Эвия</t>
  </si>
  <si>
    <t>Гайле Лилита</t>
  </si>
  <si>
    <t>Вахо Аурика</t>
  </si>
  <si>
    <t>Танн Хелена</t>
  </si>
  <si>
    <t>Реетамм Урвэ</t>
  </si>
  <si>
    <t>Вицинска Дайна</t>
  </si>
  <si>
    <t xml:space="preserve">FINSO  International rank and rating list (women) </t>
  </si>
  <si>
    <t>Zake Liga</t>
  </si>
  <si>
    <t>Gerling Juliane</t>
  </si>
  <si>
    <t>Vilne Inta</t>
  </si>
  <si>
    <t>Ferraz Iveta</t>
  </si>
  <si>
    <t>Blakis Katherine</t>
  </si>
  <si>
    <t>Taube Pegija</t>
  </si>
  <si>
    <t>Kochieva Angela</t>
  </si>
  <si>
    <t>Ribakova Zhanna</t>
  </si>
  <si>
    <t>Maleeva Ekaterina</t>
  </si>
  <si>
    <t>Terehova Anna</t>
  </si>
  <si>
    <t>Leimane Dzintra</t>
  </si>
  <si>
    <t>Andersone Regina</t>
  </si>
  <si>
    <t>Silina Biruta</t>
  </si>
  <si>
    <t>Osokina Tatjana</t>
  </si>
  <si>
    <t>Zaka Regina</t>
  </si>
  <si>
    <t>Meshcheriakova Taisiia</t>
  </si>
  <si>
    <t>Осокина Татьяна</t>
  </si>
  <si>
    <t>Терехова Анна</t>
  </si>
  <si>
    <t>Зака Регина</t>
  </si>
  <si>
    <t>Jokiniemi Siina</t>
  </si>
  <si>
    <t>Seeder Piia-Liis</t>
  </si>
  <si>
    <t>Lanto Anneli</t>
  </si>
  <si>
    <t>Khasanova Irina</t>
  </si>
  <si>
    <t>Olejnik Alena</t>
  </si>
  <si>
    <t>Khrulkova Valentina</t>
  </si>
  <si>
    <t>Bakhmatova Natalia</t>
  </si>
  <si>
    <t>Малмберг Ыйе</t>
  </si>
  <si>
    <t>Kasevali Airiin</t>
  </si>
  <si>
    <t>Leite Liga</t>
  </si>
  <si>
    <t>Дата соревнования</t>
  </si>
  <si>
    <t>Celmina Maija</t>
  </si>
  <si>
    <t>ИК ст</t>
  </si>
  <si>
    <t>ИК нов</t>
  </si>
  <si>
    <t>очки</t>
  </si>
  <si>
    <t>места</t>
  </si>
  <si>
    <t>игры</t>
  </si>
  <si>
    <t>ИК противн ср</t>
  </si>
  <si>
    <t>игрок</t>
  </si>
  <si>
    <t>разница ИК</t>
  </si>
  <si>
    <t>степень</t>
  </si>
  <si>
    <t>10 в степени</t>
  </si>
  <si>
    <t>Еа</t>
  </si>
  <si>
    <t>коэф</t>
  </si>
  <si>
    <t>Kuzmina Viktoria</t>
  </si>
  <si>
    <t>Stivka Tatjana</t>
  </si>
  <si>
    <t>Elva Leio</t>
  </si>
  <si>
    <t>Nekrasova Arina</t>
  </si>
  <si>
    <t>Leikarte Biruta</t>
  </si>
  <si>
    <t>Freimane Diana</t>
  </si>
  <si>
    <t>Baumane Laura</t>
  </si>
  <si>
    <t>Grigorjeva Daina</t>
  </si>
  <si>
    <t>More Inara</t>
  </si>
  <si>
    <t>Upeniece Ingrida</t>
  </si>
  <si>
    <t>Стивка Татьяна</t>
  </si>
  <si>
    <t>Kalinina Oksana</t>
  </si>
  <si>
    <t>ENG</t>
  </si>
  <si>
    <t>Cesniece Daiga</t>
  </si>
  <si>
    <t>Melnikova Tatjana</t>
  </si>
  <si>
    <t>Balode Liga</t>
  </si>
  <si>
    <t>Skalbe Sintija</t>
  </si>
  <si>
    <t>Machleit Kim</t>
  </si>
  <si>
    <t>Балака Даце</t>
  </si>
  <si>
    <t>Балоде Лига</t>
  </si>
  <si>
    <t>Балоде Вита</t>
  </si>
  <si>
    <t>Бранте Инара</t>
  </si>
  <si>
    <t>Чакле Илзе</t>
  </si>
  <si>
    <t>Индране Илона</t>
  </si>
  <si>
    <t>Избаша Илзе</t>
  </si>
  <si>
    <t>Кесенфелде Янина</t>
  </si>
  <si>
    <t>Крищука Дина</t>
  </si>
  <si>
    <t>Лаце Илзе</t>
  </si>
  <si>
    <t>Лейте Лига</t>
  </si>
  <si>
    <t>Лея Анита</t>
  </si>
  <si>
    <t>Лемкина Силвия</t>
  </si>
  <si>
    <t>Море Инара</t>
  </si>
  <si>
    <t>Оша Айва</t>
  </si>
  <si>
    <t>Паберза Маритe</t>
  </si>
  <si>
    <t>Печа Сандра</t>
  </si>
  <si>
    <t>Салдуксне Юдите</t>
  </si>
  <si>
    <t>Салминя Инта</t>
  </si>
  <si>
    <t>Скалбе Синтия</t>
  </si>
  <si>
    <t>Виксне Бенита</t>
  </si>
  <si>
    <t>Вилкоица Ирeна</t>
  </si>
  <si>
    <t>Kojalovicha Ilona</t>
  </si>
  <si>
    <t>Skulme Inese</t>
  </si>
  <si>
    <t>Kunc Svetlana</t>
  </si>
  <si>
    <t>Malmberg Oie</t>
  </si>
  <si>
    <t>Pilve Kristin</t>
  </si>
  <si>
    <t>POL</t>
  </si>
  <si>
    <t>Rathsack Miriam</t>
  </si>
  <si>
    <t>Vlasova Elena</t>
  </si>
  <si>
    <t>Kuts Tatiana</t>
  </si>
  <si>
    <t>Vylobkova Anna</t>
  </si>
  <si>
    <t>Petrova Tatiana</t>
  </si>
  <si>
    <t>Partel Laura-Liis</t>
  </si>
  <si>
    <t>Valmiera Vesma</t>
  </si>
  <si>
    <t>Kovalonoka Jelena</t>
  </si>
  <si>
    <t>Feldmane Vizma</t>
  </si>
  <si>
    <t>Melko Lauma</t>
  </si>
  <si>
    <t>Melko Lelde</t>
  </si>
  <si>
    <t>Rakojeda Tatjana</t>
  </si>
  <si>
    <t>Krastina Liana</t>
  </si>
  <si>
    <t>Ivina Anastasiya</t>
  </si>
  <si>
    <t>Dobenberga Gita</t>
  </si>
  <si>
    <t>Vilde Inese</t>
  </si>
  <si>
    <t>Kuurmaa Kaire</t>
  </si>
  <si>
    <t>Kuurmaa Kristel</t>
  </si>
  <si>
    <t>Lillemagi Kristi-Riin</t>
  </si>
  <si>
    <t>Rodionova Liubov</t>
  </si>
  <si>
    <t>Kuzmina Santa Samanta</t>
  </si>
  <si>
    <t>nr</t>
  </si>
  <si>
    <t>Name</t>
  </si>
  <si>
    <t>rat_old</t>
  </si>
  <si>
    <t>rat_new</t>
  </si>
  <si>
    <t>Kaczmarska Magdalena</t>
  </si>
  <si>
    <t>Laks Ave</t>
  </si>
  <si>
    <t>Warner Barbara</t>
  </si>
  <si>
    <t>Lillemagi Kristi Riin</t>
  </si>
  <si>
    <t>Cudare Dzintra</t>
  </si>
  <si>
    <t>Cudare Natalija</t>
  </si>
  <si>
    <t>Brive Nora</t>
  </si>
  <si>
    <t>Jakoba Inese</t>
  </si>
  <si>
    <t>Jaunbruna Sandra</t>
  </si>
  <si>
    <t>Sausina Gita</t>
  </si>
  <si>
    <t>Zvingule Elita</t>
  </si>
  <si>
    <t>Скулме Инеса</t>
  </si>
  <si>
    <t>Седер Пийа Лиис</t>
  </si>
  <si>
    <t>Озола Ингрида</t>
  </si>
  <si>
    <t>Кунц Светлана</t>
  </si>
  <si>
    <t>Мелко Лаума</t>
  </si>
  <si>
    <t>Кузмина Санта Саманта</t>
  </si>
  <si>
    <t>Сирма Эвелина</t>
  </si>
  <si>
    <t>Дебенберга Гита</t>
  </si>
  <si>
    <t>Валмиера Весма</t>
  </si>
  <si>
    <t>Цударе Наталия</t>
  </si>
  <si>
    <t>Сирма Элина</t>
  </si>
  <si>
    <t>Яунбруна Сандра</t>
  </si>
  <si>
    <t>Звингуле Элита</t>
  </si>
  <si>
    <t>Лакс Аве</t>
  </si>
  <si>
    <t>Кажмарска Магдалена</t>
  </si>
  <si>
    <t>Gotz Anneliese</t>
  </si>
  <si>
    <t>Kallas Eliina</t>
  </si>
  <si>
    <t>Ivina Kristina</t>
  </si>
  <si>
    <t>Kozlova Natalia</t>
  </si>
  <si>
    <t>Ruuto Meeli</t>
  </si>
  <si>
    <t>Рууто Меэли</t>
  </si>
  <si>
    <t>Kore Ingeliina</t>
  </si>
  <si>
    <t>Chertova Dariia</t>
  </si>
  <si>
    <t>Lugova Alexandra</t>
  </si>
  <si>
    <t>Столбец8</t>
  </si>
  <si>
    <t>Glukhova Olga</t>
  </si>
  <si>
    <t>Вилде Инеса</t>
  </si>
  <si>
    <t>Chayko Nadezhda</t>
  </si>
  <si>
    <t>Kats Ilana</t>
  </si>
  <si>
    <t>2020
2022</t>
  </si>
  <si>
    <t>Gusjkova Olga</t>
  </si>
  <si>
    <t>Laizane Maija</t>
  </si>
  <si>
    <t>Lapsa Regina</t>
  </si>
  <si>
    <t>Germane Ieva</t>
  </si>
  <si>
    <t>Sevastjanova Ingrida</t>
  </si>
  <si>
    <t>Brasle-Berzina Kitija</t>
  </si>
  <si>
    <t>Paegle Estere</t>
  </si>
  <si>
    <t>Mehik Hanna</t>
  </si>
  <si>
    <t>Lamba Rita</t>
  </si>
  <si>
    <t>Ламба Рита</t>
  </si>
  <si>
    <t>Paju Katariina</t>
  </si>
  <si>
    <t>Sivocenoka Nadezda</t>
  </si>
  <si>
    <t>Jarose Aleksandra</t>
  </si>
  <si>
    <t>FIN</t>
  </si>
  <si>
    <t xml:space="preserve">Stepena Liene </t>
  </si>
  <si>
    <t>GBR</t>
  </si>
  <si>
    <t>Liepina Inta</t>
  </si>
  <si>
    <t>2023</t>
  </si>
  <si>
    <t>Столбец10</t>
  </si>
  <si>
    <t>Jansone Kristiana</t>
  </si>
  <si>
    <t>Kalmane Dita</t>
  </si>
  <si>
    <t>Mihailova Irina</t>
  </si>
  <si>
    <t>Peca Sandra</t>
  </si>
  <si>
    <t>Cakle Ilze</t>
  </si>
  <si>
    <t>Izbasa Ilze</t>
  </si>
  <si>
    <t>Kriscuka Dina</t>
  </si>
  <si>
    <t>Nastevica Iveta</t>
  </si>
  <si>
    <t>Osa Aiva</t>
  </si>
  <si>
    <t>Paberza Marite</t>
  </si>
  <si>
    <t>Гуськова Ольга</t>
  </si>
  <si>
    <t>Лайзане Майя</t>
  </si>
  <si>
    <t>Келле Мегия</t>
  </si>
  <si>
    <t>Брасле-Берзиня Кития</t>
  </si>
  <si>
    <t>Янсоне Кристиана</t>
  </si>
  <si>
    <t>Михайлова Ирина</t>
  </si>
  <si>
    <t>Севастьянова Ингрида</t>
  </si>
  <si>
    <t>Германе Ева</t>
  </si>
  <si>
    <t>Сивоченока Надежда</t>
  </si>
  <si>
    <t>Калмане Дита</t>
  </si>
  <si>
    <t>Паэгле Эстере</t>
  </si>
  <si>
    <t>Лапса Регина</t>
  </si>
  <si>
    <t>Ванага Дайна</t>
  </si>
  <si>
    <t>Степена Лиене</t>
  </si>
  <si>
    <t>Federation International
of Novuss-Sport Organisations
www.novussport.org</t>
  </si>
  <si>
    <t>Novicka Jelena</t>
  </si>
  <si>
    <t>Sivaconoka Nadezda</t>
  </si>
  <si>
    <t>Malika Santa</t>
  </si>
  <si>
    <t>Kalnina Guna</t>
  </si>
  <si>
    <t>Augule Kristine</t>
  </si>
  <si>
    <t>Slaviete Inga</t>
  </si>
  <si>
    <t>Azam Tanja</t>
  </si>
  <si>
    <t>Mihailova Natalija</t>
  </si>
  <si>
    <t>Azam Hanni</t>
  </si>
  <si>
    <t>Tihomirova Svetlana</t>
  </si>
  <si>
    <t>Lenina Aelita</t>
  </si>
  <si>
    <t>Bajare Jana</t>
  </si>
  <si>
    <t>Lenina Zane</t>
  </si>
  <si>
    <t>Sunaksle Inga</t>
  </si>
  <si>
    <t>2024</t>
  </si>
  <si>
    <t>Estonia</t>
  </si>
  <si>
    <t>Spelmane Kristina</t>
  </si>
  <si>
    <t>inactive players</t>
  </si>
  <si>
    <t>Number of tournaments</t>
  </si>
  <si>
    <t>Latvia</t>
  </si>
  <si>
    <t>Are Sandra</t>
  </si>
  <si>
    <t>Birzniece Ilze</t>
  </si>
  <si>
    <t>Fruzanska Alla</t>
  </si>
  <si>
    <t>Sapovalova Nadezda</t>
  </si>
  <si>
    <t>Simsone Alise</t>
  </si>
  <si>
    <t>Treimann Liina</t>
  </si>
  <si>
    <t>Poland</t>
  </si>
  <si>
    <t>Estonia2</t>
  </si>
  <si>
    <t>Kommus Kai</t>
  </si>
  <si>
    <t>Toomik Lisanna</t>
  </si>
  <si>
    <t>Vaidre Kristine</t>
  </si>
  <si>
    <t>Vaho Aurika</t>
  </si>
  <si>
    <t>Germany</t>
  </si>
  <si>
    <t>Latvia2</t>
  </si>
  <si>
    <t>Adamane Inese</t>
  </si>
  <si>
    <t>Rudzite Laura</t>
  </si>
  <si>
    <t>Snicarova Diana</t>
  </si>
  <si>
    <t>Upite Vesma</t>
  </si>
  <si>
    <t>Vagentroce Ieva</t>
  </si>
  <si>
    <t>Zarina Zenija Marija</t>
  </si>
  <si>
    <t>GM - grandmaster FINSO 
IM - Master of Sport FINSO</t>
  </si>
  <si>
    <t>Grube Ketija</t>
  </si>
  <si>
    <t>Zinge Julija</t>
  </si>
  <si>
    <t>Cakla Dace</t>
  </si>
  <si>
    <t>Cakla Eliza</t>
  </si>
  <si>
    <t>Great Britain</t>
  </si>
  <si>
    <t>2025</t>
  </si>
  <si>
    <t>2020-2025</t>
  </si>
  <si>
    <t>№ 2025</t>
  </si>
  <si>
    <t>Italy</t>
  </si>
  <si>
    <t>https://novussport.org/</t>
  </si>
  <si>
    <t xml:space="preserve"> </t>
  </si>
  <si>
    <t>Einmann Anette</t>
  </si>
  <si>
    <t>Динамика рейтинга</t>
  </si>
  <si>
    <t>Rand Saima</t>
  </si>
  <si>
    <t>Ool Mari-Ann-Carolin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</si>
</sst>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</numFmts>
  <fonts count="5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b/>
      <i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2"/>
      <name val="Times New Roman"/>
      <family val="1"/>
      <charset val="186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sz val="9"/>
      <color rgb="FF1F1F1F"/>
      <name val="Inherit"/>
    </font>
    <font>
      <sz val="8"/>
      <color theme="1"/>
      <name val="Arial"/>
      <family val="2"/>
      <charset val="204"/>
    </font>
    <font>
      <sz val="10"/>
      <color indexed="8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186"/>
    </font>
    <font>
      <b/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4" fillId="0" borderId="0"/>
    <xf numFmtId="0" fontId="35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16" fillId="0" borderId="0"/>
    <xf numFmtId="0" fontId="40" fillId="0" borderId="0"/>
    <xf numFmtId="0" fontId="38" fillId="0" borderId="0"/>
    <xf numFmtId="0" fontId="2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43" fillId="0" borderId="0" applyNumberFormat="0" applyFill="0" applyBorder="0" applyAlignment="0" applyProtection="0"/>
    <xf numFmtId="0" fontId="44" fillId="0" borderId="0"/>
    <xf numFmtId="0" fontId="46" fillId="0" borderId="0"/>
    <xf numFmtId="0" fontId="38" fillId="0" borderId="0"/>
    <xf numFmtId="0" fontId="2" fillId="0" borderId="0"/>
    <xf numFmtId="0" fontId="48" fillId="0" borderId="0"/>
    <xf numFmtId="0" fontId="38" fillId="0" borderId="0"/>
    <xf numFmtId="0" fontId="2" fillId="0" borderId="0"/>
    <xf numFmtId="0" fontId="38" fillId="0" borderId="0"/>
  </cellStyleXfs>
  <cellXfs count="138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2" fontId="22" fillId="24" borderId="13" xfId="0" applyNumberFormat="1" applyFont="1" applyFill="1" applyBorder="1" applyAlignment="1">
      <alignment horizontal="center" vertical="center"/>
    </xf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5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3" fillId="0" borderId="13" xfId="39" applyNumberFormat="1" applyFont="1" applyFill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8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/>
    <xf numFmtId="2" fontId="22" fillId="0" borderId="13" xfId="0" applyNumberFormat="1" applyFont="1" applyFill="1" applyBorder="1" applyAlignment="1">
      <alignment horizontal="center" vertical="center"/>
    </xf>
    <xf numFmtId="14" fontId="24" fillId="0" borderId="13" xfId="39" applyNumberFormat="1" applyFont="1" applyFill="1" applyBorder="1" applyAlignment="1">
      <alignment horizontal="center" vertical="center" wrapText="1"/>
    </xf>
    <xf numFmtId="1" fontId="26" fillId="26" borderId="1" xfId="39" applyNumberFormat="1" applyFont="1" applyFill="1" applyBorder="1" applyAlignment="1">
      <alignment horizontal="center" vertical="center" wrapText="1"/>
    </xf>
    <xf numFmtId="1" fontId="36" fillId="0" borderId="13" xfId="0" applyNumberFormat="1" applyFont="1" applyBorder="1" applyAlignment="1">
      <alignment horizontal="center" vertical="center"/>
    </xf>
    <xf numFmtId="0" fontId="23" fillId="27" borderId="13" xfId="0" applyFont="1" applyFill="1" applyBorder="1" applyAlignment="1">
      <alignment horizontal="left" vertical="center"/>
    </xf>
    <xf numFmtId="0" fontId="0" fillId="28" borderId="0" xfId="0" applyFill="1" applyAlignment="1">
      <alignment horizontal="center" vertical="center"/>
    </xf>
    <xf numFmtId="165" fontId="0" fillId="28" borderId="0" xfId="0" applyNumberFormat="1" applyFill="1" applyAlignment="1">
      <alignment horizontal="center" vertical="center"/>
    </xf>
    <xf numFmtId="2" fontId="0" fillId="28" borderId="13" xfId="0" applyNumberFormat="1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169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 applyFill="1"/>
    <xf numFmtId="1" fontId="36" fillId="0" borderId="13" xfId="0" applyNumberFormat="1" applyFont="1" applyFill="1" applyBorder="1" applyAlignment="1">
      <alignment horizontal="center" vertical="center"/>
    </xf>
    <xf numFmtId="1" fontId="36" fillId="0" borderId="15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1" fillId="0" borderId="1" xfId="60" applyFont="1" applyBorder="1" applyAlignment="1">
      <alignment horizontal="center" vertical="center"/>
    </xf>
    <xf numFmtId="1" fontId="41" fillId="0" borderId="1" xfId="60" applyNumberFormat="1" applyFont="1" applyBorder="1" applyAlignment="1">
      <alignment horizontal="center" vertical="center"/>
    </xf>
    <xf numFmtId="0" fontId="40" fillId="0" borderId="1" xfId="60" applyBorder="1" applyAlignment="1">
      <alignment horizontal="center"/>
    </xf>
    <xf numFmtId="165" fontId="0" fillId="0" borderId="0" xfId="0" applyNumberFormat="1" applyFill="1"/>
    <xf numFmtId="1" fontId="26" fillId="26" borderId="12" xfId="39" applyNumberFormat="1" applyFont="1" applyFill="1" applyBorder="1" applyAlignment="1">
      <alignment horizontal="center" vertical="center" wrapText="1"/>
    </xf>
    <xf numFmtId="0" fontId="43" fillId="0" borderId="0" xfId="67"/>
    <xf numFmtId="0" fontId="23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28" borderId="0" xfId="0" applyNumberFormat="1" applyFill="1" applyBorder="1" applyAlignment="1">
      <alignment horizontal="center" vertical="center"/>
    </xf>
    <xf numFmtId="1" fontId="45" fillId="0" borderId="13" xfId="39" applyNumberFormat="1" applyFont="1" applyFill="1" applyBorder="1" applyAlignment="1">
      <alignment horizontal="center" vertical="center" wrapText="1"/>
    </xf>
    <xf numFmtId="0" fontId="22" fillId="0" borderId="13" xfId="0" applyFont="1" applyFill="1" applyBorder="1"/>
    <xf numFmtId="0" fontId="2" fillId="0" borderId="1" xfId="40" applyFont="1" applyBorder="1" applyAlignment="1">
      <alignment horizontal="center" vertical="center" wrapText="1"/>
    </xf>
    <xf numFmtId="0" fontId="2" fillId="0" borderId="1" xfId="4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2" fillId="24" borderId="1" xfId="4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27" borderId="0" xfId="0" applyFill="1"/>
    <xf numFmtId="1" fontId="0" fillId="0" borderId="0" xfId="0" applyNumberFormat="1"/>
    <xf numFmtId="1" fontId="2" fillId="0" borderId="1" xfId="64" applyNumberFormat="1" applyBorder="1" applyAlignment="1">
      <alignment horizontal="center"/>
    </xf>
    <xf numFmtId="1" fontId="28" fillId="0" borderId="14" xfId="39" applyNumberFormat="1" applyFont="1" applyBorder="1" applyAlignment="1">
      <alignment vertical="top"/>
    </xf>
    <xf numFmtId="0" fontId="22" fillId="0" borderId="0" xfId="0" applyFont="1" applyFill="1" applyBorder="1"/>
    <xf numFmtId="0" fontId="0" fillId="0" borderId="0" xfId="0" applyBorder="1"/>
    <xf numFmtId="0" fontId="22" fillId="0" borderId="15" xfId="0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" fontId="50" fillId="24" borderId="13" xfId="0" applyNumberFormat="1" applyFont="1" applyFill="1" applyBorder="1" applyAlignment="1">
      <alignment horizontal="center" vertical="center"/>
    </xf>
    <xf numFmtId="0" fontId="52" fillId="0" borderId="11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1" fontId="50" fillId="0" borderId="13" xfId="0" applyNumberFormat="1" applyFont="1" applyBorder="1" applyAlignment="1">
      <alignment horizontal="center" vertical="center"/>
    </xf>
    <xf numFmtId="2" fontId="50" fillId="0" borderId="13" xfId="0" applyNumberFormat="1" applyFont="1" applyFill="1" applyBorder="1" applyAlignment="1">
      <alignment horizontal="center" vertical="center"/>
    </xf>
    <xf numFmtId="2" fontId="50" fillId="0" borderId="13" xfId="0" applyNumberFormat="1" applyFont="1" applyBorder="1" applyAlignment="1">
      <alignment horizontal="center" vertical="center"/>
    </xf>
    <xf numFmtId="0" fontId="50" fillId="0" borderId="13" xfId="0" applyNumberFormat="1" applyFont="1" applyBorder="1" applyAlignment="1">
      <alignment horizontal="center" vertical="center"/>
    </xf>
    <xf numFmtId="2" fontId="49" fillId="0" borderId="13" xfId="0" applyNumberFormat="1" applyFont="1" applyBorder="1" applyAlignment="1">
      <alignment horizontal="center" vertical="center"/>
    </xf>
    <xf numFmtId="0" fontId="49" fillId="0" borderId="13" xfId="0" applyNumberFormat="1" applyFont="1" applyBorder="1" applyAlignment="1">
      <alignment horizontal="left" vertical="center"/>
    </xf>
    <xf numFmtId="0" fontId="49" fillId="0" borderId="13" xfId="0" applyFont="1" applyBorder="1" applyAlignment="1">
      <alignment horizontal="left" vertical="center"/>
    </xf>
    <xf numFmtId="1" fontId="2" fillId="0" borderId="1" xfId="64" applyNumberFormat="1" applyFill="1" applyBorder="1" applyAlignment="1">
      <alignment horizontal="center" vertical="center"/>
    </xf>
    <xf numFmtId="1" fontId="46" fillId="0" borderId="1" xfId="69" applyNumberFormat="1" applyFill="1" applyBorder="1" applyAlignment="1">
      <alignment horizontal="center" vertical="center"/>
    </xf>
    <xf numFmtId="1" fontId="2" fillId="0" borderId="1" xfId="64" applyNumberFormat="1" applyBorder="1" applyAlignment="1">
      <alignment horizontal="center" vertical="center"/>
    </xf>
    <xf numFmtId="0" fontId="40" fillId="0" borderId="1" xfId="60" applyBorder="1" applyAlignment="1">
      <alignment horizontal="center" vertical="center"/>
    </xf>
    <xf numFmtId="1" fontId="40" fillId="0" borderId="1" xfId="60" applyNumberFormat="1" applyBorder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Fill="1" applyBorder="1" applyAlignment="1">
      <alignment horizontal="left" vertical="center"/>
    </xf>
    <xf numFmtId="0" fontId="53" fillId="0" borderId="13" xfId="0" applyFont="1" applyFill="1" applyBorder="1" applyAlignment="1">
      <alignment horizontal="left" vertical="center"/>
    </xf>
    <xf numFmtId="1" fontId="43" fillId="0" borderId="0" xfId="67" applyNumberFormat="1"/>
    <xf numFmtId="0" fontId="23" fillId="29" borderId="13" xfId="0" applyFont="1" applyFill="1" applyBorder="1" applyAlignment="1">
      <alignment horizontal="left" vertical="center"/>
    </xf>
    <xf numFmtId="0" fontId="23" fillId="29" borderId="0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31" borderId="1" xfId="0" applyFont="1" applyFill="1" applyBorder="1" applyAlignment="1">
      <alignment horizontal="center" vertical="center"/>
    </xf>
    <xf numFmtId="0" fontId="0" fillId="31" borderId="0" xfId="0" applyFill="1"/>
    <xf numFmtId="0" fontId="24" fillId="0" borderId="16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1" fontId="37" fillId="0" borderId="0" xfId="39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1" fontId="47" fillId="0" borderId="0" xfId="39" applyNumberFormat="1" applyFont="1" applyBorder="1" applyAlignment="1">
      <alignment horizontal="right" vertical="top" wrapText="1"/>
    </xf>
    <xf numFmtId="1" fontId="57" fillId="31" borderId="11" xfId="0" applyNumberFormat="1" applyFont="1" applyFill="1" applyBorder="1" applyAlignment="1">
      <alignment horizontal="center" vertical="center"/>
    </xf>
    <xf numFmtId="1" fontId="57" fillId="31" borderId="18" xfId="0" applyNumberFormat="1" applyFont="1" applyFill="1" applyBorder="1" applyAlignment="1">
      <alignment horizontal="center" vertical="center"/>
    </xf>
    <xf numFmtId="1" fontId="57" fillId="30" borderId="11" xfId="0" applyNumberFormat="1" applyFont="1" applyFill="1" applyBorder="1" applyAlignment="1">
      <alignment horizontal="center" vertical="center"/>
    </xf>
    <xf numFmtId="1" fontId="57" fillId="30" borderId="18" xfId="0" applyNumberFormat="1" applyFont="1" applyFill="1" applyBorder="1" applyAlignment="1">
      <alignment horizontal="center" vertical="center"/>
    </xf>
    <xf numFmtId="0" fontId="57" fillId="30" borderId="11" xfId="0" applyFont="1" applyFill="1" applyBorder="1" applyAlignment="1">
      <alignment horizontal="center" vertical="center"/>
    </xf>
    <xf numFmtId="0" fontId="57" fillId="30" borderId="17" xfId="0" applyFont="1" applyFill="1" applyBorder="1" applyAlignment="1">
      <alignment horizontal="center" vertical="center"/>
    </xf>
    <xf numFmtId="1" fontId="57" fillId="31" borderId="17" xfId="0" applyNumberFormat="1" applyFont="1" applyFill="1" applyBorder="1" applyAlignment="1">
      <alignment horizontal="center" vertical="center"/>
    </xf>
    <xf numFmtId="1" fontId="57" fillId="30" borderId="17" xfId="0" applyNumberFormat="1" applyFont="1" applyFill="1" applyBorder="1" applyAlignment="1">
      <alignment horizontal="center" vertical="center"/>
    </xf>
    <xf numFmtId="0" fontId="57" fillId="30" borderId="18" xfId="0" applyFont="1" applyFill="1" applyBorder="1" applyAlignment="1">
      <alignment horizontal="center" vertical="center"/>
    </xf>
    <xf numFmtId="0" fontId="42" fillId="30" borderId="11" xfId="0" applyFont="1" applyFill="1" applyBorder="1" applyAlignment="1" applyProtection="1">
      <alignment horizontal="center" vertical="center"/>
      <protection locked="0"/>
    </xf>
    <xf numFmtId="0" fontId="42" fillId="30" borderId="17" xfId="0" applyFont="1" applyFill="1" applyBorder="1" applyAlignment="1" applyProtection="1">
      <alignment horizontal="center" vertical="center"/>
      <protection locked="0"/>
    </xf>
    <xf numFmtId="0" fontId="42" fillId="30" borderId="18" xfId="0" applyFont="1" applyFill="1" applyBorder="1" applyAlignment="1" applyProtection="1">
      <alignment horizontal="center" vertical="center"/>
      <protection locked="0"/>
    </xf>
    <xf numFmtId="0" fontId="56" fillId="30" borderId="16" xfId="0" applyFont="1" applyFill="1" applyBorder="1" applyAlignment="1" applyProtection="1">
      <alignment horizontal="left" vertical="center"/>
      <protection locked="0"/>
    </xf>
    <xf numFmtId="0" fontId="56" fillId="30" borderId="17" xfId="0" applyFont="1" applyFill="1" applyBorder="1" applyAlignment="1" applyProtection="1">
      <alignment horizontal="left" vertical="center"/>
      <protection locked="0"/>
    </xf>
    <xf numFmtId="0" fontId="56" fillId="30" borderId="18" xfId="0" applyFont="1" applyFill="1" applyBorder="1" applyAlignment="1" applyProtection="1">
      <alignment horizontal="left" vertical="center"/>
      <protection locked="0"/>
    </xf>
    <xf numFmtId="1" fontId="48" fillId="0" borderId="1" xfId="72" applyNumberFormat="1" applyFill="1" applyBorder="1" applyAlignment="1">
      <alignment horizontal="center" vertical="center"/>
    </xf>
    <xf numFmtId="0" fontId="48" fillId="0" borderId="1" xfId="72" applyFill="1" applyBorder="1" applyAlignment="1">
      <alignment horizontal="center" vertical="center"/>
    </xf>
    <xf numFmtId="0" fontId="46" fillId="0" borderId="1" xfId="69" applyFill="1" applyBorder="1" applyAlignment="1">
      <alignment horizontal="center" vertical="center"/>
    </xf>
    <xf numFmtId="0" fontId="40" fillId="0" borderId="1" xfId="60" applyFill="1" applyBorder="1" applyAlignment="1">
      <alignment horizontal="center" vertical="center"/>
    </xf>
    <xf numFmtId="0" fontId="40" fillId="0" borderId="1" xfId="60" applyFill="1" applyBorder="1" applyAlignment="1">
      <alignment horizontal="center"/>
    </xf>
    <xf numFmtId="0" fontId="48" fillId="0" borderId="1" xfId="72" applyBorder="1"/>
    <xf numFmtId="1" fontId="48" fillId="0" borderId="1" xfId="72" applyNumberFormat="1" applyBorder="1"/>
    <xf numFmtId="0" fontId="2" fillId="0" borderId="1" xfId="72" applyFont="1" applyFill="1" applyBorder="1"/>
  </cellXfs>
  <cellStyles count="7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Гиперссылка" xfId="67" builtinId="8"/>
    <cellStyle name="Денежный 2" xfId="1"/>
    <cellStyle name="Денежный 3" xfId="51"/>
    <cellStyle name="Обычный" xfId="0" builtinId="0"/>
    <cellStyle name="Обычный 10" xfId="60"/>
    <cellStyle name="Обычный 10 2" xfId="64"/>
    <cellStyle name="Обычный 11" xfId="61"/>
    <cellStyle name="Обычный 12" xfId="63"/>
    <cellStyle name="Обычный 13" xfId="65"/>
    <cellStyle name="Обычный 14" xfId="66"/>
    <cellStyle name="Обычный 15" xfId="68"/>
    <cellStyle name="Обычный 15 2" xfId="71"/>
    <cellStyle name="Обычный 16" xfId="69"/>
    <cellStyle name="Обычный 16 2" xfId="74"/>
    <cellStyle name="Обычный 17" xfId="70"/>
    <cellStyle name="Обычный 18" xfId="72"/>
    <cellStyle name="Обычный 19" xfId="73"/>
    <cellStyle name="Обычный 2" xfId="2"/>
    <cellStyle name="Обычный 2 2" xfId="52"/>
    <cellStyle name="Обычный 20" xfId="75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2"/>
    <cellStyle name="Обычный 8" xfId="56"/>
    <cellStyle name="Обычный 9" xfId="59"/>
  </cellStyles>
  <dxfs count="961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  <fill>
        <patternFill>
          <bgColor rgb="FFFFFF00"/>
        </patternFill>
      </fill>
    </dxf>
    <dxf>
      <font>
        <b/>
        <i val="0"/>
        <condense val="0"/>
        <extend val="0"/>
        <color indexed="12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0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85724</xdr:colOff>
      <xdr:row>1</xdr:row>
      <xdr:rowOff>47625</xdr:rowOff>
    </xdr:from>
    <xdr:to>
      <xdr:col>2</xdr:col>
      <xdr:colOff>297179</xdr:colOff>
      <xdr:row>1</xdr:row>
      <xdr:rowOff>754540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238125"/>
          <a:ext cx="1003935" cy="70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X121" totalsRowShown="0">
  <autoFilter ref="A4:X121"/>
  <sortState ref="A5:X121">
    <sortCondition ref="A4:A121"/>
  </sortState>
  <tableColumns count="24">
    <tableColumn id="1" name="№ All" dataDxfId="960"/>
    <tableColumn id="2" name="№ 2025" dataDxfId="959"/>
    <tableColumn id="3" name="Surname Name" dataDxfId="958"/>
    <tableColumn id="4" name="Фамилия Имя" dataDxfId="957"/>
    <tableColumn id="5" name="IK" dataDxfId="956">
      <calculatedColumnFormula>VLOOKUP(C5,Spisok!$A$1:$AA$9626,5,0)</calculatedColumnFormula>
    </tableColumn>
    <tableColumn id="6" name="Tit FINSO" dataDxfId="955">
      <calculatedColumnFormula>VLOOKUP(C5,Spisok!$A$1:$AA$9626,2,0)</calculatedColumnFormula>
    </tableColumn>
    <tableColumn id="8" name="Fed" dataDxfId="954">
      <calculatedColumnFormula>VLOOKUP(C5,Spisok!$A$1:$AA$9626,4,0)</calculatedColumnFormula>
    </tableColumn>
    <tableColumn id="9" name="2020_x000a_2022" dataDxfId="953"/>
    <tableColumn id="10" name="2023" dataDxfId="952"/>
    <tableColumn id="11" name="2024" dataDxfId="951"/>
    <tableColumn id="12" name="2025" dataDxfId="950">
      <calculatedColumnFormula>LARGE(M5:W5,1)+LARGE(M5:W5,2)+LARGE(M5:W5,3)+LARGE(M5:W5,4)+LARGE(M5:W5,5)</calculatedColumnFormula>
    </tableColumn>
    <tableColumn id="13" name="2020-2025" dataDxfId="949">
      <calculatedColumnFormula>SUM(H5:K5)</calculatedColumnFormula>
    </tableColumn>
    <tableColumn id="14" name="Poland" dataDxfId="948">
      <calculatedColumnFormula>VLOOKUP(C5,игроки1,7,0)</calculatedColumnFormula>
    </tableColumn>
    <tableColumn id="15" name="Estonia" dataDxfId="947">
      <calculatedColumnFormula>VLOOKUP(C5,игроки1,9,0)</calculatedColumnFormula>
    </tableColumn>
    <tableColumn id="17" name="USA" dataDxfId="946">
      <calculatedColumnFormula>VLOOKUP(C5,игроки1,11,0)</calculatedColumnFormula>
    </tableColumn>
    <tableColumn id="18" name="Latvia" dataDxfId="945">
      <calculatedColumnFormula>VLOOKUP(C5,игроки1,13,0)</calculatedColumnFormula>
    </tableColumn>
    <tableColumn id="19" name="Germany" dataDxfId="944">
      <calculatedColumnFormula>VLOOKUP(C5,игроки1,15,0)</calculatedColumnFormula>
    </tableColumn>
    <tableColumn id="20" name="Estonia2" dataDxfId="943">
      <calculatedColumnFormula>VLOOKUP(C5,игроки1,17,0)</calculatedColumnFormula>
    </tableColumn>
    <tableColumn id="22" name="Latvia2" dataDxfId="942">
      <calculatedColumnFormula>VLOOKUP(C5,игроки1,19,0)</calculatedColumnFormula>
    </tableColumn>
    <tableColumn id="23" name="Italy" dataDxfId="941">
      <calculatedColumnFormula>VLOOKUP(C5,игроки1,21,0)</calculatedColumnFormula>
    </tableColumn>
    <tableColumn id="7" name="Great Britain" dataDxfId="940">
      <calculatedColumnFormula>VLOOKUP(C5,игроки1,23,0)</calculatedColumnFormula>
    </tableColumn>
    <tableColumn id="16" name="Столбец8" dataDxfId="939"/>
    <tableColumn id="24" name="Столбец10" dataDxfId="938">
      <calculatedColumnFormula>VLOOKUP(C5,игроки1,25,0)</calculatedColumnFormula>
    </tableColumn>
    <tableColumn id="25" name="Number of tournaments" dataDxfId="937">
      <calculatedColumnFormula>COUNTIFS(M5:W5,"&gt;0")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vussport.org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1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ColWidth="9.109375" defaultRowHeight="14.4"/>
  <cols>
    <col min="1" max="1" width="5.6640625" style="1" customWidth="1"/>
    <col min="2" max="2" width="5.88671875" style="1" customWidth="1"/>
    <col min="3" max="3" width="26.6640625" style="1" customWidth="1"/>
    <col min="4" max="4" width="28.44140625" style="1" hidden="1" customWidth="1"/>
    <col min="5" max="5" width="6.109375" style="28" bestFit="1" customWidth="1"/>
    <col min="6" max="6" width="7.44140625" style="1" customWidth="1"/>
    <col min="7" max="7" width="6.44140625" style="7" customWidth="1"/>
    <col min="8" max="11" width="7.6640625" style="7" customWidth="1"/>
    <col min="12" max="12" width="9.33203125" style="7" customWidth="1"/>
    <col min="13" max="13" width="10.44140625" style="1" customWidth="1"/>
    <col min="14" max="14" width="10.5546875" style="1" customWidth="1"/>
    <col min="15" max="15" width="10.21875" style="1" customWidth="1"/>
    <col min="16" max="16" width="10" style="1" hidden="1" customWidth="1"/>
    <col min="17" max="17" width="10.44140625" style="21" hidden="1" customWidth="1"/>
    <col min="18" max="21" width="10.21875" style="21" hidden="1" customWidth="1"/>
    <col min="22" max="22" width="10" style="21" hidden="1" customWidth="1"/>
    <col min="23" max="23" width="0.21875" style="21" customWidth="1"/>
    <col min="24" max="24" width="8.6640625" style="1" customWidth="1"/>
    <col min="25" max="16384" width="9.109375" style="1"/>
  </cols>
  <sheetData>
    <row r="1" spans="1:24" ht="15" thickBot="1">
      <c r="A1" s="3"/>
      <c r="B1" s="3"/>
      <c r="C1" s="2"/>
      <c r="D1" s="2"/>
      <c r="E1" s="103" t="s">
        <v>398</v>
      </c>
      <c r="F1" s="62"/>
      <c r="G1" s="4"/>
      <c r="H1" s="4"/>
      <c r="I1" s="4"/>
      <c r="J1" s="4"/>
      <c r="K1" s="4"/>
      <c r="L1" s="4"/>
      <c r="M1" s="76"/>
      <c r="X1" s="87" t="s">
        <v>365</v>
      </c>
    </row>
    <row r="2" spans="1:24" ht="63.75" customHeight="1" thickBot="1">
      <c r="A2" s="114" t="s">
        <v>347</v>
      </c>
      <c r="B2" s="114"/>
      <c r="C2" s="114"/>
      <c r="D2" s="79"/>
      <c r="E2" s="33"/>
      <c r="F2" s="112" t="s">
        <v>148</v>
      </c>
      <c r="G2" s="112"/>
      <c r="H2" s="112"/>
      <c r="I2" s="112"/>
      <c r="J2" s="112"/>
      <c r="K2" s="112"/>
      <c r="L2" s="112"/>
      <c r="M2" s="113" t="s">
        <v>388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</row>
    <row r="3" spans="1:24" ht="15.6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75">
        <v>45731</v>
      </c>
      <c r="N3" s="75">
        <v>45773</v>
      </c>
      <c r="O3" s="75">
        <v>45787</v>
      </c>
      <c r="P3" s="75">
        <v>45830</v>
      </c>
      <c r="Q3" s="75">
        <v>45864</v>
      </c>
      <c r="R3" s="75">
        <v>45892</v>
      </c>
      <c r="S3" s="75">
        <v>45913</v>
      </c>
      <c r="T3" s="75">
        <v>45948</v>
      </c>
      <c r="U3" s="75">
        <v>45969</v>
      </c>
      <c r="V3" s="84"/>
      <c r="W3" s="73"/>
    </row>
    <row r="4" spans="1:24" ht="32.25" customHeight="1">
      <c r="A4" s="31" t="s">
        <v>14</v>
      </c>
      <c r="B4" s="31" t="s">
        <v>396</v>
      </c>
      <c r="C4" s="31" t="s">
        <v>11</v>
      </c>
      <c r="D4" s="31" t="s">
        <v>15</v>
      </c>
      <c r="E4" s="31" t="s">
        <v>22</v>
      </c>
      <c r="F4" s="31" t="s">
        <v>12</v>
      </c>
      <c r="G4" s="31" t="s">
        <v>9</v>
      </c>
      <c r="H4" s="61" t="s">
        <v>303</v>
      </c>
      <c r="I4" s="61" t="s">
        <v>321</v>
      </c>
      <c r="J4" s="61" t="s">
        <v>362</v>
      </c>
      <c r="K4" s="61" t="s">
        <v>394</v>
      </c>
      <c r="L4" s="43" t="s">
        <v>395</v>
      </c>
      <c r="M4" s="71" t="s">
        <v>374</v>
      </c>
      <c r="N4" s="71" t="s">
        <v>363</v>
      </c>
      <c r="O4" s="71" t="s">
        <v>16</v>
      </c>
      <c r="P4" s="71" t="s">
        <v>367</v>
      </c>
      <c r="Q4" s="71" t="s">
        <v>380</v>
      </c>
      <c r="R4" s="72" t="s">
        <v>375</v>
      </c>
      <c r="S4" s="72" t="s">
        <v>381</v>
      </c>
      <c r="T4" s="72" t="s">
        <v>397</v>
      </c>
      <c r="U4" s="72" t="s">
        <v>393</v>
      </c>
      <c r="V4" s="74" t="s">
        <v>298</v>
      </c>
      <c r="W4" s="74" t="s">
        <v>322</v>
      </c>
      <c r="X4" s="86" t="s">
        <v>366</v>
      </c>
    </row>
    <row r="5" spans="1:24" ht="12.75" customHeight="1">
      <c r="A5" s="13">
        <v>1</v>
      </c>
      <c r="B5" s="13">
        <v>1</v>
      </c>
      <c r="C5" s="9" t="s">
        <v>123</v>
      </c>
      <c r="D5" s="9" t="s">
        <v>139</v>
      </c>
      <c r="E5" s="9">
        <f>VLOOKUP(C5,Spisok!$A$1:$AA$9626,5,0)</f>
        <v>1790.2552992361977</v>
      </c>
      <c r="F5" s="8" t="str">
        <f>VLOOKUP(C5,Spisok!$A$1:$AA$9626,2,0)</f>
        <v>GM</v>
      </c>
      <c r="G5" s="8" t="str">
        <f>VLOOKUP(C5,Spisok!$A$1:$AA$9626,4,0)</f>
        <v>EST</v>
      </c>
      <c r="H5" s="10">
        <v>250</v>
      </c>
      <c r="I5" s="10">
        <v>214.32154701117298</v>
      </c>
      <c r="J5" s="10">
        <v>188.19639303015165</v>
      </c>
      <c r="K5" s="10">
        <f>LARGE(M5:W5,1)+LARGE(M5:W5,2)+LARGE(M5:W5,3)+LARGE(M5:W5,4)+LARGE(M5:W5,5)</f>
        <v>91.689671037497135</v>
      </c>
      <c r="L5" s="5">
        <f>SUM(H5:K5)</f>
        <v>744.20761107882186</v>
      </c>
      <c r="M5" s="10">
        <f>VLOOKUP(C5,игроки1,7,0)</f>
        <v>50.000000000000007</v>
      </c>
      <c r="N5" s="10">
        <f>VLOOKUP(C5,игроки1,9,0)</f>
        <v>41.689671037497121</v>
      </c>
      <c r="O5" s="10">
        <f>VLOOKUP(C5,игроки1,11,0)</f>
        <v>0</v>
      </c>
      <c r="P5" s="10">
        <f>VLOOKUP(C5,игроки1,13,0)</f>
        <v>0</v>
      </c>
      <c r="Q5" s="10">
        <f>VLOOKUP(C5,игроки1,15,0)</f>
        <v>0</v>
      </c>
      <c r="R5" s="10">
        <f>VLOOKUP(C5,игроки1,17,0)</f>
        <v>0</v>
      </c>
      <c r="S5" s="10">
        <f>VLOOKUP(C5,игроки1,19,0)</f>
        <v>0</v>
      </c>
      <c r="T5" s="10">
        <f>VLOOKUP(C5,игроки1,21,0)</f>
        <v>0</v>
      </c>
      <c r="U5" s="10">
        <f>VLOOKUP(C5,игроки1,23,0)</f>
        <v>0</v>
      </c>
      <c r="V5" s="18"/>
      <c r="W5" s="18">
        <f>VLOOKUP(C5,игроки1,25,0)</f>
        <v>0</v>
      </c>
      <c r="X5" s="16">
        <f>COUNTIFS(M5:W5,"&gt;0")</f>
        <v>2</v>
      </c>
    </row>
    <row r="6" spans="1:24" ht="12.75" customHeight="1">
      <c r="A6" s="13">
        <v>2</v>
      </c>
      <c r="B6" s="13">
        <v>7</v>
      </c>
      <c r="C6" s="9" t="s">
        <v>108</v>
      </c>
      <c r="D6" s="14" t="s">
        <v>280</v>
      </c>
      <c r="E6" s="14">
        <f>VLOOKUP(C6,Spisok!$A$1:$AA$9626,5,0)</f>
        <v>1898.4150154315421</v>
      </c>
      <c r="F6" s="8" t="str">
        <f>VLOOKUP(C6,Spisok!$A$1:$AA$9626,2,0)</f>
        <v>GM</v>
      </c>
      <c r="G6" s="8" t="str">
        <f>VLOOKUP(C6,Spisok!$A$1:$AA$9626,4,0)</f>
        <v>LAT</v>
      </c>
      <c r="H6" s="10">
        <v>237.91087790893664</v>
      </c>
      <c r="I6" s="10">
        <v>246.33470409440372</v>
      </c>
      <c r="J6" s="10">
        <v>150</v>
      </c>
      <c r="K6" s="10">
        <f>LARGE(M6:W6,1)+LARGE(M6:W6,2)+LARGE(M6:W6,3)+LARGE(M6:W6,4)+LARGE(M6:W6,5)</f>
        <v>45.423340961098397</v>
      </c>
      <c r="L6" s="5">
        <f>SUM(H6:K6)</f>
        <v>679.66892296443871</v>
      </c>
      <c r="M6" s="10">
        <f>VLOOKUP(C6,игроки1,7,0)</f>
        <v>0</v>
      </c>
      <c r="N6" s="10">
        <f>VLOOKUP(C6,игроки1,9,0)</f>
        <v>45.423340961098397</v>
      </c>
      <c r="O6" s="10">
        <f>VLOOKUP(C6,игроки1,11,0)</f>
        <v>0</v>
      </c>
      <c r="P6" s="10">
        <f>VLOOKUP(C6,игроки1,13,0)</f>
        <v>0</v>
      </c>
      <c r="Q6" s="10">
        <f>VLOOKUP(C6,игроки1,15,0)</f>
        <v>0</v>
      </c>
      <c r="R6" s="10">
        <f>VLOOKUP(C6,игроки1,17,0)</f>
        <v>0</v>
      </c>
      <c r="S6" s="10">
        <f>VLOOKUP(C6,игроки1,19,0)</f>
        <v>0</v>
      </c>
      <c r="T6" s="10">
        <f>VLOOKUP(C6,игроки1,21,0)</f>
        <v>0</v>
      </c>
      <c r="U6" s="10">
        <f>VLOOKUP(C6,игроки1,23,0)</f>
        <v>0</v>
      </c>
      <c r="V6" s="18"/>
      <c r="W6" s="18">
        <f>VLOOKUP(C6,игроки1,25,0)</f>
        <v>0</v>
      </c>
      <c r="X6" s="16">
        <f>COUNTIFS(M6:W6,"&gt;0")</f>
        <v>1</v>
      </c>
    </row>
    <row r="7" spans="1:24" ht="12.75" customHeight="1">
      <c r="A7" s="13">
        <v>3</v>
      </c>
      <c r="B7" s="13">
        <v>2</v>
      </c>
      <c r="C7" s="9" t="s">
        <v>208</v>
      </c>
      <c r="D7" s="9" t="s">
        <v>229</v>
      </c>
      <c r="E7" s="14">
        <f>VLOOKUP(C7,Spisok!$A$1:$AA$9626,5,0)</f>
        <v>1669.76094125595</v>
      </c>
      <c r="F7" s="8" t="str">
        <f>VLOOKUP(C7,Spisok!$A$1:$AA$9626,2,0)</f>
        <v>GM</v>
      </c>
      <c r="G7" s="8" t="str">
        <f>VLOOKUP(C7,Spisok!$A$1:$AA$9626,4,0)</f>
        <v>LAT</v>
      </c>
      <c r="H7" s="10">
        <v>125.00624659515304</v>
      </c>
      <c r="I7" s="10">
        <v>180.0471161538548</v>
      </c>
      <c r="J7" s="10">
        <v>187.34625196916841</v>
      </c>
      <c r="K7" s="10">
        <f>LARGE(M7:W7,1)+LARGE(M7:W7,2)+LARGE(M7:W7,3)+LARGE(M7:W7,4)+LARGE(M7:W7,5)</f>
        <v>71.139769155446388</v>
      </c>
      <c r="L7" s="5">
        <f>SUM(H7:K7)</f>
        <v>563.53938387362268</v>
      </c>
      <c r="M7" s="10">
        <f>VLOOKUP(C7,игроки1,7,0)</f>
        <v>41.735537190082646</v>
      </c>
      <c r="N7" s="10">
        <f>VLOOKUP(C7,игроки1,9,0)</f>
        <v>29.404231965363739</v>
      </c>
      <c r="O7" s="10">
        <f>VLOOKUP(C7,игроки1,11,0)</f>
        <v>0</v>
      </c>
      <c r="P7" s="10">
        <f>VLOOKUP(C7,игроки1,13,0)</f>
        <v>0</v>
      </c>
      <c r="Q7" s="10">
        <f>VLOOKUP(C7,игроки1,15,0)</f>
        <v>0</v>
      </c>
      <c r="R7" s="10">
        <f>VLOOKUP(C7,игроки1,17,0)</f>
        <v>0</v>
      </c>
      <c r="S7" s="10">
        <f>VLOOKUP(C7,игроки1,19,0)</f>
        <v>0</v>
      </c>
      <c r="T7" s="10">
        <f>VLOOKUP(C7,игроки1,21,0)</f>
        <v>0</v>
      </c>
      <c r="U7" s="10">
        <f>VLOOKUP(C7,игроки1,23,0)</f>
        <v>0</v>
      </c>
      <c r="V7" s="18"/>
      <c r="W7" s="18">
        <f>VLOOKUP(C7,игроки1,25,0)</f>
        <v>0</v>
      </c>
      <c r="X7" s="16">
        <f>COUNTIFS(M7:W7,"&gt;0")</f>
        <v>2</v>
      </c>
    </row>
    <row r="8" spans="1:24" ht="12.75" customHeight="1">
      <c r="A8" s="13">
        <v>4</v>
      </c>
      <c r="B8" s="13">
        <v>18</v>
      </c>
      <c r="C8" s="9" t="s">
        <v>312</v>
      </c>
      <c r="D8" s="9" t="s">
        <v>313</v>
      </c>
      <c r="E8" s="14">
        <f>VLOOKUP(C8,Spisok!$A$1:$AA$9626,5,0)</f>
        <v>1664.5438757156953</v>
      </c>
      <c r="F8" s="8" t="str">
        <f>VLOOKUP(C8,Spisok!$A$1:$AA$9626,2,0)</f>
        <v>GM</v>
      </c>
      <c r="G8" s="8" t="str">
        <f>VLOOKUP(C8,Spisok!$A$1:$AA$9626,4,0)</f>
        <v>LAT</v>
      </c>
      <c r="H8" s="10">
        <v>74.537069357345842</v>
      </c>
      <c r="I8" s="10">
        <v>220.66992905042844</v>
      </c>
      <c r="J8" s="10">
        <v>211.72619317680446</v>
      </c>
      <c r="K8" s="10">
        <f>LARGE(M8:W8,1)+LARGE(M8:W8,2)+LARGE(M8:W8,3)+LARGE(M8:W8,4)+LARGE(M8:W8,5)</f>
        <v>18.697262479871174</v>
      </c>
      <c r="L8" s="5">
        <f>SUM(H8:K8)</f>
        <v>525.63045406444985</v>
      </c>
      <c r="M8" s="10">
        <f>VLOOKUP(C8,игроки1,7,0)</f>
        <v>0</v>
      </c>
      <c r="N8" s="10">
        <f>VLOOKUP(C8,игроки1,9,0)</f>
        <v>18.697262479871174</v>
      </c>
      <c r="O8" s="10">
        <f>VLOOKUP(C8,игроки1,11,0)</f>
        <v>0</v>
      </c>
      <c r="P8" s="10">
        <f>VLOOKUP(C8,игроки1,13,0)</f>
        <v>0</v>
      </c>
      <c r="Q8" s="10">
        <f>VLOOKUP(C8,игроки1,15,0)</f>
        <v>0</v>
      </c>
      <c r="R8" s="10">
        <f>VLOOKUP(C8,игроки1,17,0)</f>
        <v>0</v>
      </c>
      <c r="S8" s="10">
        <f>VLOOKUP(C8,игроки1,19,0)</f>
        <v>0</v>
      </c>
      <c r="T8" s="10">
        <f>VLOOKUP(C8,игроки1,21,0)</f>
        <v>0</v>
      </c>
      <c r="U8" s="10">
        <f>VLOOKUP(C8,игроки1,23,0)</f>
        <v>0</v>
      </c>
      <c r="V8" s="18"/>
      <c r="W8" s="18">
        <f>VLOOKUP(C8,игроки1,25,0)</f>
        <v>0</v>
      </c>
      <c r="X8" s="16">
        <f>COUNTIFS(M8:W8,"&gt;0")</f>
        <v>1</v>
      </c>
    </row>
    <row r="9" spans="1:24" ht="12.75" customHeight="1">
      <c r="A9" s="13">
        <v>5</v>
      </c>
      <c r="B9" s="13">
        <v>6</v>
      </c>
      <c r="C9" s="9" t="s">
        <v>26</v>
      </c>
      <c r="D9" s="9" t="s">
        <v>140</v>
      </c>
      <c r="E9" s="9">
        <f>VLOOKUP(C9,Spisok!$A$1:$AA$9626,5,0)</f>
        <v>1836.9666314553756</v>
      </c>
      <c r="F9" s="8" t="str">
        <f>VLOOKUP(C9,Spisok!$A$1:$AA$9626,2,0)</f>
        <v>GM</v>
      </c>
      <c r="G9" s="8" t="str">
        <f>VLOOKUP(C9,Spisok!$A$1:$AA$9626,4,0)</f>
        <v>EST</v>
      </c>
      <c r="H9" s="10">
        <v>171.42368124128291</v>
      </c>
      <c r="I9" s="10">
        <v>148.09533139128845</v>
      </c>
      <c r="J9" s="10">
        <v>151.51435697350024</v>
      </c>
      <c r="K9" s="10">
        <f>LARGE(M9:W9,1)+LARGE(M9:W9,2)+LARGE(M9:W9,3)+LARGE(M9:W9,4)+LARGE(M9:W9,5)</f>
        <v>50</v>
      </c>
      <c r="L9" s="5">
        <f>SUM(H9:K9)</f>
        <v>521.03336960607157</v>
      </c>
      <c r="M9" s="10">
        <f>VLOOKUP(C9,игроки1,7,0)</f>
        <v>0</v>
      </c>
      <c r="N9" s="10">
        <f>VLOOKUP(C9,игроки1,9,0)</f>
        <v>50</v>
      </c>
      <c r="O9" s="10">
        <f>VLOOKUP(C9,игроки1,11,0)</f>
        <v>0</v>
      </c>
      <c r="P9" s="10">
        <f>VLOOKUP(C9,игроки1,13,0)</f>
        <v>0</v>
      </c>
      <c r="Q9" s="10">
        <f>VLOOKUP(C9,игроки1,15,0)</f>
        <v>0</v>
      </c>
      <c r="R9" s="10">
        <f>VLOOKUP(C9,игроки1,17,0)</f>
        <v>0</v>
      </c>
      <c r="S9" s="10">
        <f>VLOOKUP(C9,игроки1,19,0)</f>
        <v>0</v>
      </c>
      <c r="T9" s="10">
        <f>VLOOKUP(C9,игроки1,21,0)</f>
        <v>0</v>
      </c>
      <c r="U9" s="10">
        <f>VLOOKUP(C9,игроки1,23,0)</f>
        <v>0</v>
      </c>
      <c r="V9" s="18"/>
      <c r="W9" s="18">
        <f>VLOOKUP(C9,игроки1,25,0)</f>
        <v>0</v>
      </c>
      <c r="X9" s="16">
        <f>COUNTIFS(M9:W9,"&gt;0")</f>
        <v>1</v>
      </c>
    </row>
    <row r="10" spans="1:24" ht="12.75" customHeight="1">
      <c r="A10" s="13">
        <v>6</v>
      </c>
      <c r="B10" s="13">
        <v>4</v>
      </c>
      <c r="C10" s="9" t="s">
        <v>72</v>
      </c>
      <c r="D10" s="9" t="s">
        <v>222</v>
      </c>
      <c r="E10" s="14">
        <f>VLOOKUP(C10,Spisok!$A$1:$AA$9626,5,0)</f>
        <v>1634.3308877005513</v>
      </c>
      <c r="F10" s="8" t="str">
        <f>VLOOKUP(C10,Spisok!$A$1:$AA$9626,2,0)</f>
        <v>IM</v>
      </c>
      <c r="G10" s="8" t="str">
        <f>VLOOKUP(C10,Spisok!$A$1:$AA$9626,4,0)</f>
        <v>LAT</v>
      </c>
      <c r="H10" s="10">
        <v>161.42656244187921</v>
      </c>
      <c r="I10" s="10">
        <v>142.92567445609015</v>
      </c>
      <c r="J10" s="10">
        <v>127.33921760112449</v>
      </c>
      <c r="K10" s="10">
        <f>LARGE(M10:W10,1)+LARGE(M10:W10,2)+LARGE(M10:W10,3)+LARGE(M10:W10,4)+LARGE(M10:W10,5)</f>
        <v>62.605641299303613</v>
      </c>
      <c r="L10" s="5">
        <f>SUM(H10:K10)</f>
        <v>494.29709579839749</v>
      </c>
      <c r="M10" s="10">
        <f>VLOOKUP(C10,игроки1,7,0)</f>
        <v>24.05226352594774</v>
      </c>
      <c r="N10" s="10">
        <f>VLOOKUP(C10,игроки1,9,0)</f>
        <v>38.553377773355876</v>
      </c>
      <c r="O10" s="10">
        <f>VLOOKUP(C10,игроки1,11,0)</f>
        <v>0</v>
      </c>
      <c r="P10" s="10">
        <f>VLOOKUP(C10,игроки1,13,0)</f>
        <v>0</v>
      </c>
      <c r="Q10" s="10">
        <f>VLOOKUP(C10,игроки1,15,0)</f>
        <v>0</v>
      </c>
      <c r="R10" s="10">
        <f>VLOOKUP(C10,игроки1,17,0)</f>
        <v>0</v>
      </c>
      <c r="S10" s="10">
        <f>VLOOKUP(C10,игроки1,19,0)</f>
        <v>0</v>
      </c>
      <c r="T10" s="10">
        <f>VLOOKUP(C10,игроки1,21,0)</f>
        <v>0</v>
      </c>
      <c r="U10" s="10">
        <f>VLOOKUP(C10,игроки1,23,0)</f>
        <v>0</v>
      </c>
      <c r="V10" s="18"/>
      <c r="W10" s="18">
        <f>VLOOKUP(C10,игроки1,25,0)</f>
        <v>0</v>
      </c>
      <c r="X10" s="16">
        <f>COUNTIFS(M10:W10,"&gt;0")</f>
        <v>2</v>
      </c>
    </row>
    <row r="11" spans="1:24" ht="12.75" customHeight="1">
      <c r="A11" s="13">
        <v>7</v>
      </c>
      <c r="B11" s="13">
        <v>30</v>
      </c>
      <c r="C11" s="9" t="s">
        <v>258</v>
      </c>
      <c r="D11" s="14" t="s">
        <v>279</v>
      </c>
      <c r="E11" s="14">
        <f>VLOOKUP(C11,Spisok!$A$1:$AA$9626,5,0)</f>
        <v>1578.6564028794298</v>
      </c>
      <c r="F11" s="8" t="str">
        <f>VLOOKUP(C11,Spisok!$A$1:$AA$9626,2,0)</f>
        <v>IM</v>
      </c>
      <c r="G11" s="8" t="str">
        <f>VLOOKUP(C11,Spisok!$A$1:$AA$9626,4,0)</f>
        <v>LAT</v>
      </c>
      <c r="H11" s="10">
        <v>131.23143063083842</v>
      </c>
      <c r="I11" s="10">
        <v>132.09522093115234</v>
      </c>
      <c r="J11" s="10">
        <v>143.88137849259445</v>
      </c>
      <c r="K11" s="10">
        <f>LARGE(M11:W11,1)+LARGE(M11:W11,2)+LARGE(M11:W11,3)+LARGE(M11:W11,4)+LARGE(M11:W11,5)</f>
        <v>7.7330077330077325</v>
      </c>
      <c r="L11" s="5">
        <f>SUM(H11:K11)</f>
        <v>414.9410377875929</v>
      </c>
      <c r="M11" s="10">
        <f>VLOOKUP(C11,игроки1,7,0)</f>
        <v>0</v>
      </c>
      <c r="N11" s="10">
        <f>VLOOKUP(C11,игроки1,9,0)</f>
        <v>7.7330077330077325</v>
      </c>
      <c r="O11" s="10">
        <f>VLOOKUP(C11,игроки1,11,0)</f>
        <v>0</v>
      </c>
      <c r="P11" s="10">
        <f>VLOOKUP(C11,игроки1,13,0)</f>
        <v>0</v>
      </c>
      <c r="Q11" s="10">
        <f>VLOOKUP(C11,игроки1,15,0)</f>
        <v>0</v>
      </c>
      <c r="R11" s="10">
        <f>VLOOKUP(C11,игроки1,17,0)</f>
        <v>0</v>
      </c>
      <c r="S11" s="10">
        <f>VLOOKUP(C11,игроки1,19,0)</f>
        <v>0</v>
      </c>
      <c r="T11" s="10">
        <f>VLOOKUP(C11,игроки1,21,0)</f>
        <v>0</v>
      </c>
      <c r="U11" s="10">
        <f>VLOOKUP(C11,игроки1,23,0)</f>
        <v>0</v>
      </c>
      <c r="V11" s="18"/>
      <c r="W11" s="18">
        <f>VLOOKUP(C11,игроки1,25,0)</f>
        <v>0</v>
      </c>
      <c r="X11" s="16">
        <f>COUNTIFS(M11:W11,"&gt;0")</f>
        <v>1</v>
      </c>
    </row>
    <row r="12" spans="1:24" ht="12.75" customHeight="1">
      <c r="A12" s="13">
        <v>8</v>
      </c>
      <c r="B12" s="13">
        <v>22</v>
      </c>
      <c r="C12" s="9" t="s">
        <v>253</v>
      </c>
      <c r="D12" s="14" t="s">
        <v>300</v>
      </c>
      <c r="E12" s="14">
        <f>VLOOKUP(C12,Spisok!$A$1:$AA$9626,5,0)</f>
        <v>1579.2560646553879</v>
      </c>
      <c r="F12" s="8" t="str">
        <f>VLOOKUP(C12,Spisok!$A$1:$AA$9626,2,0)</f>
        <v>GM</v>
      </c>
      <c r="G12" s="8" t="str">
        <f>VLOOKUP(C12,Spisok!$A$1:$AA$9626,4,0)</f>
        <v>LAT</v>
      </c>
      <c r="H12" s="10">
        <v>139.7128478910154</v>
      </c>
      <c r="I12" s="10">
        <v>109.15204459701691</v>
      </c>
      <c r="J12" s="10">
        <v>92.131387453770941</v>
      </c>
      <c r="K12" s="10">
        <f>LARGE(M12:W12,1)+LARGE(M12:W12,2)+LARGE(M12:W12,3)+LARGE(M12:W12,4)+LARGE(M12:W12,5)</f>
        <v>14.86605182257356</v>
      </c>
      <c r="L12" s="5">
        <f>SUM(H12:K12)</f>
        <v>355.86233176437679</v>
      </c>
      <c r="M12" s="10">
        <f>VLOOKUP(C12,игроки1,7,0)</f>
        <v>0</v>
      </c>
      <c r="N12" s="10">
        <f>VLOOKUP(C12,игроки1,9,0)</f>
        <v>14.86605182257356</v>
      </c>
      <c r="O12" s="10">
        <f>VLOOKUP(C12,игроки1,11,0)</f>
        <v>0</v>
      </c>
      <c r="P12" s="10">
        <f>VLOOKUP(C12,игроки1,13,0)</f>
        <v>0</v>
      </c>
      <c r="Q12" s="10">
        <f>VLOOKUP(C12,игроки1,15,0)</f>
        <v>0</v>
      </c>
      <c r="R12" s="10">
        <f>VLOOKUP(C12,игроки1,17,0)</f>
        <v>0</v>
      </c>
      <c r="S12" s="10">
        <f>VLOOKUP(C12,игроки1,19,0)</f>
        <v>0</v>
      </c>
      <c r="T12" s="10">
        <f>VLOOKUP(C12,игроки1,21,0)</f>
        <v>0</v>
      </c>
      <c r="U12" s="10">
        <f>VLOOKUP(C12,игроки1,23,0)</f>
        <v>0</v>
      </c>
      <c r="V12" s="18"/>
      <c r="W12" s="18">
        <f>VLOOKUP(C12,игроки1,25,0)</f>
        <v>0</v>
      </c>
      <c r="X12" s="16">
        <f>COUNTIFS(M12:W12,"&gt;0")</f>
        <v>1</v>
      </c>
    </row>
    <row r="13" spans="1:24" ht="12.75" customHeight="1">
      <c r="A13" s="13">
        <v>9</v>
      </c>
      <c r="B13" s="13">
        <v>13</v>
      </c>
      <c r="C13" s="9" t="s">
        <v>326</v>
      </c>
      <c r="D13" s="9" t="s">
        <v>226</v>
      </c>
      <c r="E13" s="14">
        <f>VLOOKUP(C13,Spisok!$A$1:$AA$9626,5,0)</f>
        <v>1639.1853325698933</v>
      </c>
      <c r="F13" s="8" t="str">
        <f>VLOOKUP(C13,Spisok!$A$1:$AA$9626,2,0)</f>
        <v>IM</v>
      </c>
      <c r="G13" s="8" t="str">
        <f>VLOOKUP(C13,Spisok!$A$1:$AA$9626,4,0)</f>
        <v>LAT</v>
      </c>
      <c r="H13" s="10">
        <v>96.581163678665021</v>
      </c>
      <c r="I13" s="10">
        <v>83.181941368444924</v>
      </c>
      <c r="J13" s="10">
        <v>96.300136674154899</v>
      </c>
      <c r="K13" s="10">
        <f>LARGE(M13:W13,1)+LARGE(M13:W13,2)+LARGE(M13:W13,3)+LARGE(M13:W13,4)+LARGE(M13:W13,5)</f>
        <v>25.940372670807452</v>
      </c>
      <c r="L13" s="5">
        <f>SUM(H13:K13)</f>
        <v>302.00361439207228</v>
      </c>
      <c r="M13" s="10">
        <f>VLOOKUP(C13,игроки1,7,0)</f>
        <v>0</v>
      </c>
      <c r="N13" s="10">
        <f>VLOOKUP(C13,игроки1,9,0)</f>
        <v>25.940372670807452</v>
      </c>
      <c r="O13" s="10">
        <f>VLOOKUP(C13,игроки1,11,0)</f>
        <v>0</v>
      </c>
      <c r="P13" s="10">
        <f>VLOOKUP(C13,игроки1,13,0)</f>
        <v>0</v>
      </c>
      <c r="Q13" s="10">
        <f>VLOOKUP(C13,игроки1,15,0)</f>
        <v>0</v>
      </c>
      <c r="R13" s="10">
        <f>VLOOKUP(C13,игроки1,17,0)</f>
        <v>0</v>
      </c>
      <c r="S13" s="10">
        <f>VLOOKUP(C13,игроки1,19,0)</f>
        <v>0</v>
      </c>
      <c r="T13" s="10">
        <f>VLOOKUP(C13,игроки1,21,0)</f>
        <v>0</v>
      </c>
      <c r="U13" s="10">
        <f>VLOOKUP(C13,игроки1,23,0)</f>
        <v>0</v>
      </c>
      <c r="V13" s="18"/>
      <c r="W13" s="18">
        <f>VLOOKUP(C13,игроки1,25,0)</f>
        <v>0</v>
      </c>
      <c r="X13" s="16">
        <f>COUNTIFS(M13:W13,"&gt;0")</f>
        <v>1</v>
      </c>
    </row>
    <row r="14" spans="1:24" ht="12.75" customHeight="1">
      <c r="A14" s="13">
        <v>10</v>
      </c>
      <c r="B14" s="13">
        <v>5</v>
      </c>
      <c r="C14" s="9" t="s">
        <v>58</v>
      </c>
      <c r="D14" s="9" t="s">
        <v>335</v>
      </c>
      <c r="E14" s="14">
        <f>VLOOKUP(C14,Spisok!$A$1:$AA$9626,5,0)</f>
        <v>1667.0745281158536</v>
      </c>
      <c r="F14" s="8" t="str">
        <f>VLOOKUP(C14,Spisok!$A$1:$AA$9626,2,0)</f>
        <v>IM</v>
      </c>
      <c r="G14" s="8" t="str">
        <f>VLOOKUP(C14,Spisok!$A$1:$AA$9626,4,0)</f>
        <v>LAT</v>
      </c>
      <c r="H14" s="10"/>
      <c r="I14" s="10">
        <v>38.195181220187834</v>
      </c>
      <c r="J14" s="10">
        <v>198.8751602786628</v>
      </c>
      <c r="K14" s="10">
        <f>LARGE(M14:W14,1)+LARGE(M14:W14,2)+LARGE(M14:W14,3)+LARGE(M14:W14,4)+LARGE(M14:W14,5)</f>
        <v>57.263944962778481</v>
      </c>
      <c r="L14" s="5">
        <f>SUM(H14:K14)</f>
        <v>294.33428646162912</v>
      </c>
      <c r="M14" s="10">
        <f>VLOOKUP(C14,игроки1,7,0)</f>
        <v>35.839160839160847</v>
      </c>
      <c r="N14" s="10">
        <f>VLOOKUP(C14,игроки1,9,0)</f>
        <v>21.424784123617631</v>
      </c>
      <c r="O14" s="10">
        <f>VLOOKUP(C14,игроки1,11,0)</f>
        <v>0</v>
      </c>
      <c r="P14" s="10">
        <f>VLOOKUP(C14,игроки1,13,0)</f>
        <v>0</v>
      </c>
      <c r="Q14" s="10">
        <f>VLOOKUP(C14,игроки1,15,0)</f>
        <v>0</v>
      </c>
      <c r="R14" s="10">
        <f>VLOOKUP(C14,игроки1,17,0)</f>
        <v>0</v>
      </c>
      <c r="S14" s="10">
        <f>VLOOKUP(C14,игроки1,19,0)</f>
        <v>0</v>
      </c>
      <c r="T14" s="10">
        <f>VLOOKUP(C14,игроки1,21,0)</f>
        <v>0</v>
      </c>
      <c r="U14" s="10">
        <f>VLOOKUP(C14,игроки1,23,0)</f>
        <v>0</v>
      </c>
      <c r="V14" s="18"/>
      <c r="W14" s="18">
        <f>VLOOKUP(C14,игроки1,25,0)</f>
        <v>0</v>
      </c>
      <c r="X14" s="16">
        <f>COUNTIFS(M14:W14,"&gt;0")</f>
        <v>2</v>
      </c>
    </row>
    <row r="15" spans="1:24" ht="12.75" customHeight="1">
      <c r="A15" s="13">
        <v>11</v>
      </c>
      <c r="B15" s="13"/>
      <c r="C15" s="9" t="s">
        <v>233</v>
      </c>
      <c r="D15" s="9" t="s">
        <v>274</v>
      </c>
      <c r="E15" s="14">
        <f>VLOOKUP(C15,Spisok!$A$1:$AA$9626,5,0)</f>
        <v>1460.1663394160767</v>
      </c>
      <c r="F15" s="8" t="str">
        <f>VLOOKUP(C15,Spisok!$A$1:$AA$9626,2,0)</f>
        <v>IM</v>
      </c>
      <c r="G15" s="8" t="str">
        <f>VLOOKUP(C15,Spisok!$A$1:$AA$9626,4,0)</f>
        <v>LAT</v>
      </c>
      <c r="H15" s="10">
        <v>135.07439885514214</v>
      </c>
      <c r="I15" s="10">
        <v>29.06873169262467</v>
      </c>
      <c r="J15" s="10">
        <v>101.10871490625703</v>
      </c>
      <c r="K15" s="10">
        <f>LARGE(M15:W15,1)+LARGE(M15:W15,2)+LARGE(M15:W15,3)+LARGE(M15:W15,4)+LARGE(M15:W15,5)</f>
        <v>0</v>
      </c>
      <c r="L15" s="5">
        <f>SUM(H15:K15)</f>
        <v>265.25184545402385</v>
      </c>
      <c r="M15" s="10">
        <f>VLOOKUP(C15,игроки1,7,0)</f>
        <v>0</v>
      </c>
      <c r="N15" s="10">
        <f>VLOOKUP(C15,игроки1,9,0)</f>
        <v>0</v>
      </c>
      <c r="O15" s="10">
        <f>VLOOKUP(C15,игроки1,11,0)</f>
        <v>0</v>
      </c>
      <c r="P15" s="10">
        <f>VLOOKUP(C15,игроки1,13,0)</f>
        <v>0</v>
      </c>
      <c r="Q15" s="10">
        <f>VLOOKUP(C15,игроки1,15,0)</f>
        <v>0</v>
      </c>
      <c r="R15" s="10">
        <f>VLOOKUP(C15,игроки1,17,0)</f>
        <v>0</v>
      </c>
      <c r="S15" s="10">
        <f>VLOOKUP(C15,игроки1,19,0)</f>
        <v>0</v>
      </c>
      <c r="T15" s="10">
        <f>VLOOKUP(C15,игроки1,21,0)</f>
        <v>0</v>
      </c>
      <c r="U15" s="10">
        <f>VLOOKUP(C15,игроки1,23,0)</f>
        <v>0</v>
      </c>
      <c r="V15" s="18"/>
      <c r="W15" s="18">
        <f>VLOOKUP(C15,игроки1,25,0)</f>
        <v>0</v>
      </c>
      <c r="X15" s="16">
        <f>COUNTIFS(M15:W15,"&gt;0")</f>
        <v>0</v>
      </c>
    </row>
    <row r="16" spans="1:24" ht="12.75" customHeight="1">
      <c r="A16" s="13">
        <v>12</v>
      </c>
      <c r="B16" s="13"/>
      <c r="C16" s="9" t="s">
        <v>304</v>
      </c>
      <c r="D16" s="9" t="s">
        <v>333</v>
      </c>
      <c r="E16" s="14">
        <f>VLOOKUP(C16,Spisok!$A$1:$AA$9626,5,0)</f>
        <v>1685</v>
      </c>
      <c r="F16" s="8" t="str">
        <f>VLOOKUP(C16,Spisok!$A$1:$AA$9626,2,0)</f>
        <v>IM</v>
      </c>
      <c r="G16" s="8" t="str">
        <f>VLOOKUP(C16,Spisok!$A$1:$AA$9626,4,0)</f>
        <v>LAT</v>
      </c>
      <c r="H16" s="10">
        <v>28.839623092744059</v>
      </c>
      <c r="I16" s="10">
        <v>99.174666200605486</v>
      </c>
      <c r="J16" s="10">
        <v>102.88321275234192</v>
      </c>
      <c r="K16" s="10">
        <f>LARGE(M16:W16,1)+LARGE(M16:W16,2)+LARGE(M16:W16,3)+LARGE(M16:W16,4)+LARGE(M16:W16,5)</f>
        <v>0</v>
      </c>
      <c r="L16" s="5">
        <f>SUM(H16:K16)</f>
        <v>230.89750204569145</v>
      </c>
      <c r="M16" s="10">
        <f>VLOOKUP(C16,игроки1,7,0)</f>
        <v>0</v>
      </c>
      <c r="N16" s="10">
        <f>VLOOKUP(C16,игроки1,9,0)</f>
        <v>0</v>
      </c>
      <c r="O16" s="10">
        <f>VLOOKUP(C16,игроки1,11,0)</f>
        <v>0</v>
      </c>
      <c r="P16" s="10">
        <f>VLOOKUP(C16,игроки1,13,0)</f>
        <v>0</v>
      </c>
      <c r="Q16" s="10">
        <f>VLOOKUP(C16,игроки1,15,0)</f>
        <v>0</v>
      </c>
      <c r="R16" s="10">
        <f>VLOOKUP(C16,игроки1,17,0)</f>
        <v>0</v>
      </c>
      <c r="S16" s="10">
        <f>VLOOKUP(C16,игроки1,19,0)</f>
        <v>0</v>
      </c>
      <c r="T16" s="10">
        <f>VLOOKUP(C16,игроки1,21,0)</f>
        <v>0</v>
      </c>
      <c r="U16" s="10">
        <f>VLOOKUP(C16,игроки1,23,0)</f>
        <v>0</v>
      </c>
      <c r="V16" s="18"/>
      <c r="W16" s="18">
        <f>VLOOKUP(C16,игроки1,25,0)</f>
        <v>0</v>
      </c>
      <c r="X16" s="16">
        <f>COUNTIFS(M16:W16,"&gt;0")</f>
        <v>0</v>
      </c>
    </row>
    <row r="17" spans="1:24" ht="12.75" customHeight="1">
      <c r="A17" s="13">
        <v>13</v>
      </c>
      <c r="B17" s="13">
        <v>15</v>
      </c>
      <c r="C17" s="9" t="s">
        <v>379</v>
      </c>
      <c r="D17" s="9" t="s">
        <v>144</v>
      </c>
      <c r="E17" s="9">
        <f>VLOOKUP(C17,Spisok!$A$1:$AA$9626,5,0)</f>
        <v>1441.9798892272811</v>
      </c>
      <c r="F17" s="8" t="str">
        <f>VLOOKUP(C17,Spisok!$A$1:$AA$9626,2,0)</f>
        <v>IM</v>
      </c>
      <c r="G17" s="8" t="str">
        <f>VLOOKUP(C17,Spisok!$A$1:$AA$9626,4,0)</f>
        <v>EST</v>
      </c>
      <c r="H17" s="10">
        <v>72.01147563457593</v>
      </c>
      <c r="I17" s="10">
        <v>79.454225912077447</v>
      </c>
      <c r="J17" s="10">
        <v>48.249405684004891</v>
      </c>
      <c r="K17" s="10">
        <f>LARGE(M17:W17,1)+LARGE(M17:W17,2)+LARGE(M17:W17,3)+LARGE(M17:W17,4)+LARGE(M17:W17,5)</f>
        <v>22.862215615838807</v>
      </c>
      <c r="L17" s="5">
        <f>SUM(H17:K17)</f>
        <v>222.57732284649708</v>
      </c>
      <c r="M17" s="10">
        <f>VLOOKUP(C17,игроки1,7,0)</f>
        <v>0</v>
      </c>
      <c r="N17" s="10">
        <f>VLOOKUP(C17,игроки1,9,0)</f>
        <v>22.862215615838807</v>
      </c>
      <c r="O17" s="10">
        <f>VLOOKUP(C17,игроки1,11,0)</f>
        <v>0</v>
      </c>
      <c r="P17" s="10">
        <f>VLOOKUP(C17,игроки1,13,0)</f>
        <v>0</v>
      </c>
      <c r="Q17" s="10">
        <f>VLOOKUP(C17,игроки1,15,0)</f>
        <v>0</v>
      </c>
      <c r="R17" s="10">
        <f>VLOOKUP(C17,игроки1,17,0)</f>
        <v>0</v>
      </c>
      <c r="S17" s="10">
        <f>VLOOKUP(C17,игроки1,19,0)</f>
        <v>0</v>
      </c>
      <c r="T17" s="10">
        <f>VLOOKUP(C17,игроки1,21,0)</f>
        <v>0</v>
      </c>
      <c r="U17" s="10">
        <f>VLOOKUP(C17,игроки1,23,0)</f>
        <v>0</v>
      </c>
      <c r="V17" s="18"/>
      <c r="W17" s="18">
        <f>VLOOKUP(C17,игроки1,25,0)</f>
        <v>0</v>
      </c>
      <c r="X17" s="16">
        <f>COUNTIFS(M17:W17,"&gt;0")</f>
        <v>1</v>
      </c>
    </row>
    <row r="18" spans="1:24" ht="12.75" customHeight="1">
      <c r="A18" s="13">
        <v>14</v>
      </c>
      <c r="B18" s="13"/>
      <c r="C18" s="9" t="s">
        <v>271</v>
      </c>
      <c r="D18" s="14" t="s">
        <v>285</v>
      </c>
      <c r="E18" s="14">
        <f>VLOOKUP(C18,Spisok!$A$1:$AA$9626,5,0)</f>
        <v>1613.6824550360675</v>
      </c>
      <c r="F18" s="8" t="str">
        <f>VLOOKUP(C18,Spisok!$A$1:$AA$9626,2,0)</f>
        <v>IM</v>
      </c>
      <c r="G18" s="8" t="str">
        <f>VLOOKUP(C18,Spisok!$A$1:$AA$9626,4,0)</f>
        <v>LAT</v>
      </c>
      <c r="H18" s="10">
        <v>152.40945491363672</v>
      </c>
      <c r="I18" s="10">
        <v>41.453001537891183</v>
      </c>
      <c r="J18" s="10">
        <v>20.261777586947186</v>
      </c>
      <c r="K18" s="10">
        <f>LARGE(M18:W18,1)+LARGE(M18:W18,2)+LARGE(M18:W18,3)+LARGE(M18:W18,4)+LARGE(M18:W18,5)</f>
        <v>0</v>
      </c>
      <c r="L18" s="5">
        <f>SUM(H18:K18)</f>
        <v>214.12423403847509</v>
      </c>
      <c r="M18" s="10">
        <f>VLOOKUP(C18,игроки1,7,0)</f>
        <v>0</v>
      </c>
      <c r="N18" s="10">
        <f>VLOOKUP(C18,игроки1,9,0)</f>
        <v>0</v>
      </c>
      <c r="O18" s="10">
        <f>VLOOKUP(C18,игроки1,11,0)</f>
        <v>0</v>
      </c>
      <c r="P18" s="10">
        <f>VLOOKUP(C18,игроки1,13,0)</f>
        <v>0</v>
      </c>
      <c r="Q18" s="10">
        <f>VLOOKUP(C18,игроки1,15,0)</f>
        <v>0</v>
      </c>
      <c r="R18" s="10">
        <f>VLOOKUP(C18,игроки1,17,0)</f>
        <v>0</v>
      </c>
      <c r="S18" s="10">
        <f>VLOOKUP(C18,игроки1,19,0)</f>
        <v>0</v>
      </c>
      <c r="T18" s="10">
        <f>VLOOKUP(C18,игроки1,21,0)</f>
        <v>0</v>
      </c>
      <c r="U18" s="10">
        <f>VLOOKUP(C18,игроки1,23,0)</f>
        <v>0</v>
      </c>
      <c r="V18" s="18"/>
      <c r="W18" s="18">
        <f>VLOOKUP(C18,игроки1,25,0)</f>
        <v>0</v>
      </c>
      <c r="X18" s="16">
        <f>COUNTIFS(M18:W18,"&gt;0")</f>
        <v>0</v>
      </c>
    </row>
    <row r="19" spans="1:24" ht="12.75" customHeight="1">
      <c r="A19" s="13">
        <v>15</v>
      </c>
      <c r="B19" s="13">
        <v>24</v>
      </c>
      <c r="C19" s="9" t="s">
        <v>53</v>
      </c>
      <c r="D19" s="9" t="s">
        <v>215</v>
      </c>
      <c r="E19" s="9">
        <f>VLOOKUP(C19,Spisok!$A$1:$AA$9626,5,0)</f>
        <v>1587.0062397253655</v>
      </c>
      <c r="F19" s="8" t="str">
        <f>VLOOKUP(C19,Spisok!$A$1:$AA$9626,2,0)</f>
        <v>GM</v>
      </c>
      <c r="G19" s="8" t="str">
        <f>VLOOKUP(C19,Spisok!$A$1:$AA$9626,4,0)</f>
        <v>LAT</v>
      </c>
      <c r="H19" s="10">
        <v>50.730825155598311</v>
      </c>
      <c r="I19" s="10">
        <v>42.462219703791206</v>
      </c>
      <c r="J19" s="10">
        <v>106.40164478821009</v>
      </c>
      <c r="K19" s="10">
        <f>LARGE(M19:W19,1)+LARGE(M19:W19,2)+LARGE(M19:W19,3)+LARGE(M19:W19,4)+LARGE(M19:W19,5)</f>
        <v>12.429136081309993</v>
      </c>
      <c r="L19" s="5">
        <f>SUM(H19:K19)</f>
        <v>212.0238257289096</v>
      </c>
      <c r="M19" s="10">
        <f>VLOOKUP(C19,игроки1,7,0)</f>
        <v>0</v>
      </c>
      <c r="N19" s="10">
        <f>VLOOKUP(C19,игроки1,9,0)</f>
        <v>12.429136081309993</v>
      </c>
      <c r="O19" s="10">
        <f>VLOOKUP(C19,игроки1,11,0)</f>
        <v>0</v>
      </c>
      <c r="P19" s="10">
        <f>VLOOKUP(C19,игроки1,13,0)</f>
        <v>0</v>
      </c>
      <c r="Q19" s="10">
        <f>VLOOKUP(C19,игроки1,15,0)</f>
        <v>0</v>
      </c>
      <c r="R19" s="10">
        <f>VLOOKUP(C19,игроки1,17,0)</f>
        <v>0</v>
      </c>
      <c r="S19" s="10">
        <f>VLOOKUP(C19,игроки1,19,0)</f>
        <v>0</v>
      </c>
      <c r="T19" s="10">
        <f>VLOOKUP(C19,игроки1,21,0)</f>
        <v>0</v>
      </c>
      <c r="U19" s="10">
        <f>VLOOKUP(C19,игроки1,23,0)</f>
        <v>0</v>
      </c>
      <c r="V19" s="18"/>
      <c r="W19" s="18">
        <f>VLOOKUP(C19,игроки1,25,0)</f>
        <v>0</v>
      </c>
      <c r="X19" s="16">
        <f>COUNTIFS(M19:W19,"&gt;0")</f>
        <v>1</v>
      </c>
    </row>
    <row r="20" spans="1:24" ht="12.75" customHeight="1">
      <c r="A20" s="13">
        <v>16</v>
      </c>
      <c r="B20" s="13">
        <v>3</v>
      </c>
      <c r="C20" s="9" t="s">
        <v>329</v>
      </c>
      <c r="D20" s="9" t="s">
        <v>218</v>
      </c>
      <c r="E20" s="14">
        <f>VLOOKUP(C20,Spisok!$A$1:$AA$9626,5,0)</f>
        <v>1621.3859248711763</v>
      </c>
      <c r="F20" s="8" t="str">
        <f>VLOOKUP(C20,Spisok!$A$1:$AA$9626,2,0)</f>
        <v>IM</v>
      </c>
      <c r="G20" s="8" t="str">
        <f>VLOOKUP(C20,Spisok!$A$1:$AA$9626,4,0)</f>
        <v>LAT</v>
      </c>
      <c r="H20" s="10">
        <v>36.73554060101052</v>
      </c>
      <c r="I20" s="10">
        <v>103.49393508669777</v>
      </c>
      <c r="J20" s="10">
        <v>8.4117273160654698</v>
      </c>
      <c r="K20" s="10">
        <f>LARGE(M20:W20,1)+LARGE(M20:W20,2)+LARGE(M20:W20,3)+LARGE(M20:W20,4)+LARGE(M20:W20,5)</f>
        <v>63.258591025342952</v>
      </c>
      <c r="L20" s="5">
        <f>SUM(H20:K20)</f>
        <v>211.89979402911672</v>
      </c>
      <c r="M20" s="10">
        <f>VLOOKUP(C20,игроки1,7,0)</f>
        <v>27.406417112299469</v>
      </c>
      <c r="N20" s="10">
        <f>VLOOKUP(C20,игроки1,9,0)</f>
        <v>35.85217391304348</v>
      </c>
      <c r="O20" s="10">
        <f>VLOOKUP(C20,игроки1,11,0)</f>
        <v>0</v>
      </c>
      <c r="P20" s="10">
        <f>VLOOKUP(C20,игроки1,13,0)</f>
        <v>0</v>
      </c>
      <c r="Q20" s="10">
        <f>VLOOKUP(C20,игроки1,15,0)</f>
        <v>0</v>
      </c>
      <c r="R20" s="10">
        <f>VLOOKUP(C20,игроки1,17,0)</f>
        <v>0</v>
      </c>
      <c r="S20" s="10">
        <f>VLOOKUP(C20,игроки1,19,0)</f>
        <v>0</v>
      </c>
      <c r="T20" s="10">
        <f>VLOOKUP(C20,игроки1,21,0)</f>
        <v>0</v>
      </c>
      <c r="U20" s="10">
        <f>VLOOKUP(C20,игроки1,23,0)</f>
        <v>0</v>
      </c>
      <c r="V20" s="18"/>
      <c r="W20" s="18">
        <f>VLOOKUP(C20,игроки1,25,0)</f>
        <v>0</v>
      </c>
      <c r="X20" s="16">
        <f>COUNTIFS(M20:W20,"&gt;0")</f>
        <v>2</v>
      </c>
    </row>
    <row r="21" spans="1:24" ht="12.75" customHeight="1">
      <c r="A21" s="13">
        <v>17</v>
      </c>
      <c r="B21" s="13"/>
      <c r="C21" s="9" t="s">
        <v>331</v>
      </c>
      <c r="D21" s="9" t="s">
        <v>224</v>
      </c>
      <c r="E21" s="14">
        <f>VLOOKUP(C21,Spisok!$A$1:$AA$9626,5,0)</f>
        <v>1687.8507980622076</v>
      </c>
      <c r="F21" s="8">
        <f>VLOOKUP(C21,Spisok!$A$1:$AA$9626,2,0)</f>
        <v>0</v>
      </c>
      <c r="G21" s="8" t="str">
        <f>VLOOKUP(C21,Spisok!$A$1:$AA$9626,4,0)</f>
        <v>LAT</v>
      </c>
      <c r="H21" s="10">
        <v>88.365830943464715</v>
      </c>
      <c r="I21" s="10">
        <v>61.465125520197006</v>
      </c>
      <c r="J21" s="10">
        <v>59.034062786766214</v>
      </c>
      <c r="K21" s="10">
        <f>LARGE(M21:W21,1)+LARGE(M21:W21,2)+LARGE(M21:W21,3)+LARGE(M21:W21,4)+LARGE(M21:W21,5)</f>
        <v>0</v>
      </c>
      <c r="L21" s="5">
        <f>SUM(H21:K21)</f>
        <v>208.86501925042793</v>
      </c>
      <c r="M21" s="10">
        <f>VLOOKUP(C21,игроки1,7,0)</f>
        <v>0</v>
      </c>
      <c r="N21" s="10">
        <f>VLOOKUP(C21,игроки1,9,0)</f>
        <v>0</v>
      </c>
      <c r="O21" s="10">
        <f>VLOOKUP(C21,игроки1,11,0)</f>
        <v>0</v>
      </c>
      <c r="P21" s="10">
        <f>VLOOKUP(C21,игроки1,13,0)</f>
        <v>0</v>
      </c>
      <c r="Q21" s="10">
        <f>VLOOKUP(C21,игроки1,15,0)</f>
        <v>0</v>
      </c>
      <c r="R21" s="10">
        <f>VLOOKUP(C21,игроки1,17,0)</f>
        <v>0</v>
      </c>
      <c r="S21" s="10">
        <f>VLOOKUP(C21,игроки1,19,0)</f>
        <v>0</v>
      </c>
      <c r="T21" s="10">
        <f>VLOOKUP(C21,игроки1,21,0)</f>
        <v>0</v>
      </c>
      <c r="U21" s="10">
        <f>VLOOKUP(C21,игроки1,23,0)</f>
        <v>0</v>
      </c>
      <c r="V21" s="18"/>
      <c r="W21" s="18">
        <f>VLOOKUP(C21,игроки1,25,0)</f>
        <v>0</v>
      </c>
      <c r="X21" s="16">
        <f>COUNTIFS(M21:W21,"&gt;0")</f>
        <v>0</v>
      </c>
    </row>
    <row r="22" spans="1:24" ht="12.75" customHeight="1">
      <c r="A22" s="13">
        <v>18</v>
      </c>
      <c r="B22" s="13">
        <v>20</v>
      </c>
      <c r="C22" s="9" t="s">
        <v>247</v>
      </c>
      <c r="D22" s="14" t="s">
        <v>278</v>
      </c>
      <c r="E22" s="14">
        <f>VLOOKUP(C22,Spisok!$A$1:$AA$9626,5,0)</f>
        <v>1551.8461226240402</v>
      </c>
      <c r="F22" s="8">
        <f>VLOOKUP(C22,Spisok!$A$1:$AA$9626,2,0)</f>
        <v>0</v>
      </c>
      <c r="G22" s="8" t="str">
        <f>VLOOKUP(C22,Spisok!$A$1:$AA$9626,4,0)</f>
        <v>LAT</v>
      </c>
      <c r="H22" s="10">
        <v>58.241264402485356</v>
      </c>
      <c r="I22" s="10">
        <v>48.339080238235269</v>
      </c>
      <c r="J22" s="10">
        <v>81.803378707551587</v>
      </c>
      <c r="K22" s="10">
        <f>LARGE(M22:W22,1)+LARGE(M22:W22,2)+LARGE(M22:W22,3)+LARGE(M22:W22,4)+LARGE(M22:W22,5)</f>
        <v>16.115794143744452</v>
      </c>
      <c r="L22" s="5">
        <f>SUM(H22:K22)</f>
        <v>204.49951749201665</v>
      </c>
      <c r="M22" s="10">
        <f>VLOOKUP(C22,игроки1,7,0)</f>
        <v>0</v>
      </c>
      <c r="N22" s="10">
        <f>VLOOKUP(C22,игроки1,9,0)</f>
        <v>16.115794143744452</v>
      </c>
      <c r="O22" s="10">
        <f>VLOOKUP(C22,игроки1,11,0)</f>
        <v>0</v>
      </c>
      <c r="P22" s="10">
        <f>VLOOKUP(C22,игроки1,13,0)</f>
        <v>0</v>
      </c>
      <c r="Q22" s="10">
        <f>VLOOKUP(C22,игроки1,15,0)</f>
        <v>0</v>
      </c>
      <c r="R22" s="10">
        <f>VLOOKUP(C22,игроки1,17,0)</f>
        <v>0</v>
      </c>
      <c r="S22" s="10">
        <f>VLOOKUP(C22,игроки1,19,0)</f>
        <v>0</v>
      </c>
      <c r="T22" s="10">
        <f>VLOOKUP(C22,игроки1,21,0)</f>
        <v>0</v>
      </c>
      <c r="U22" s="10">
        <f>VLOOKUP(C22,игроки1,23,0)</f>
        <v>0</v>
      </c>
      <c r="V22" s="18"/>
      <c r="W22" s="18">
        <f>VLOOKUP(C22,игроки1,25,0)</f>
        <v>0</v>
      </c>
      <c r="X22" s="16">
        <f>COUNTIFS(M22:W22,"&gt;0")</f>
        <v>1</v>
      </c>
    </row>
    <row r="23" spans="1:24" ht="12.75" customHeight="1">
      <c r="A23" s="13">
        <v>19</v>
      </c>
      <c r="B23" s="13">
        <v>8</v>
      </c>
      <c r="C23" s="9" t="s">
        <v>90</v>
      </c>
      <c r="D23" s="9" t="s">
        <v>142</v>
      </c>
      <c r="E23" s="14">
        <f>VLOOKUP(C23,Spisok!$A$1:$AA$9626,5,0)</f>
        <v>1755.5166862654746</v>
      </c>
      <c r="F23" s="8" t="str">
        <f>VLOOKUP(C23,Spisok!$A$1:$AA$9626,2,0)</f>
        <v>GM</v>
      </c>
      <c r="G23" s="8" t="str">
        <f>VLOOKUP(C23,Spisok!$A$1:$AA$9626,4,0)</f>
        <v>LAT</v>
      </c>
      <c r="H23" s="10">
        <v>0</v>
      </c>
      <c r="I23" s="10">
        <v>50</v>
      </c>
      <c r="J23" s="10">
        <v>111.91253587278565</v>
      </c>
      <c r="K23" s="10">
        <f>LARGE(M23:W23,1)+LARGE(M23:W23,2)+LARGE(M23:W23,3)+LARGE(M23:W23,4)+LARGE(M23:W23,5)</f>
        <v>33.475193620121154</v>
      </c>
      <c r="L23" s="5">
        <f>SUM(H23:K23)</f>
        <v>195.38772949290683</v>
      </c>
      <c r="M23" s="10">
        <f>VLOOKUP(C23,игроки1,7,0)</f>
        <v>0</v>
      </c>
      <c r="N23" s="10">
        <f>VLOOKUP(C23,игроки1,9,0)</f>
        <v>33.475193620121154</v>
      </c>
      <c r="O23" s="10">
        <f>VLOOKUP(C23,игроки1,11,0)</f>
        <v>0</v>
      </c>
      <c r="P23" s="10">
        <f>VLOOKUP(C23,игроки1,13,0)</f>
        <v>0</v>
      </c>
      <c r="Q23" s="10">
        <f>VLOOKUP(C23,игроки1,15,0)</f>
        <v>0</v>
      </c>
      <c r="R23" s="10">
        <f>VLOOKUP(C23,игроки1,17,0)</f>
        <v>0</v>
      </c>
      <c r="S23" s="10">
        <f>VLOOKUP(C23,игроки1,19,0)</f>
        <v>0</v>
      </c>
      <c r="T23" s="10">
        <f>VLOOKUP(C23,игроки1,21,0)</f>
        <v>0</v>
      </c>
      <c r="U23" s="10">
        <f>VLOOKUP(C23,игроки1,23,0)</f>
        <v>0</v>
      </c>
      <c r="V23" s="18"/>
      <c r="W23" s="18">
        <f>VLOOKUP(C23,игроки1,25,0)</f>
        <v>0</v>
      </c>
      <c r="X23" s="16">
        <f>COUNTIFS(M23:W23,"&gt;0")</f>
        <v>1</v>
      </c>
    </row>
    <row r="24" spans="1:24" ht="12.75" customHeight="1">
      <c r="A24" s="13">
        <v>20</v>
      </c>
      <c r="B24" s="13">
        <v>28</v>
      </c>
      <c r="C24" s="9" t="s">
        <v>320</v>
      </c>
      <c r="D24" s="9" t="s">
        <v>228</v>
      </c>
      <c r="E24" s="9">
        <f>VLOOKUP(C24,Spisok!$A$1:$AA$9626,5,0)</f>
        <v>1550.936672381278</v>
      </c>
      <c r="F24" s="8" t="str">
        <f>VLOOKUP(C24,Spisok!$A$1:$AA$9626,2,0)</f>
        <v>IM</v>
      </c>
      <c r="G24" s="8" t="str">
        <f>VLOOKUP(C24,Spisok!$A$1:$AA$9626,4,0)</f>
        <v>LAT</v>
      </c>
      <c r="H24" s="10">
        <v>53.042486005162289</v>
      </c>
      <c r="I24" s="10">
        <v>81.531456487766377</v>
      </c>
      <c r="J24" s="10">
        <v>43.586690003344081</v>
      </c>
      <c r="K24" s="10">
        <f>LARGE(M24:W24,1)+LARGE(M24:W24,2)+LARGE(M24:W24,3)+LARGE(M24:W24,4)+LARGE(M24:W24,5)</f>
        <v>8.889785047079565</v>
      </c>
      <c r="L24" s="5">
        <f>SUM(H24:K24)</f>
        <v>187.0504175433523</v>
      </c>
      <c r="M24" s="10">
        <f>VLOOKUP(C24,игроки1,7,0)</f>
        <v>0</v>
      </c>
      <c r="N24" s="10">
        <f>VLOOKUP(C24,игроки1,9,0)</f>
        <v>8.889785047079565</v>
      </c>
      <c r="O24" s="10">
        <f>VLOOKUP(C24,игроки1,11,0)</f>
        <v>0</v>
      </c>
      <c r="P24" s="10">
        <f>VLOOKUP(C24,игроки1,13,0)</f>
        <v>0</v>
      </c>
      <c r="Q24" s="10">
        <f>VLOOKUP(C24,игроки1,15,0)</f>
        <v>0</v>
      </c>
      <c r="R24" s="10">
        <f>VLOOKUP(C24,игроки1,17,0)</f>
        <v>0</v>
      </c>
      <c r="S24" s="10">
        <f>VLOOKUP(C24,игроки1,19,0)</f>
        <v>0</v>
      </c>
      <c r="T24" s="10">
        <f>VLOOKUP(C24,игроки1,21,0)</f>
        <v>0</v>
      </c>
      <c r="U24" s="10">
        <f>VLOOKUP(C24,игроки1,23,0)</f>
        <v>0</v>
      </c>
      <c r="V24" s="18"/>
      <c r="W24" s="18">
        <f>VLOOKUP(C24,игроки1,25,0)</f>
        <v>0</v>
      </c>
      <c r="X24" s="16">
        <f>COUNTIFS(M24:W24,"&gt;0")</f>
        <v>1</v>
      </c>
    </row>
    <row r="25" spans="1:24" ht="12.75" customHeight="1">
      <c r="A25" s="13">
        <v>21</v>
      </c>
      <c r="B25" s="13">
        <v>12</v>
      </c>
      <c r="C25" s="14" t="s">
        <v>169</v>
      </c>
      <c r="D25" s="14" t="s">
        <v>275</v>
      </c>
      <c r="E25" s="14">
        <f>VLOOKUP(C25,Spisok!$A$1:$AA$9626,5,0)</f>
        <v>1592.4801084365542</v>
      </c>
      <c r="F25" s="8" t="str">
        <f>VLOOKUP(C25,Spisok!$A$1:$AA$9626,2,0)</f>
        <v>IM</v>
      </c>
      <c r="G25" s="8" t="str">
        <f>VLOOKUP(C25,Spisok!$A$1:$AA$9626,4,0)</f>
        <v>EST</v>
      </c>
      <c r="H25" s="41">
        <v>84.653224305129655</v>
      </c>
      <c r="I25" s="41">
        <v>0</v>
      </c>
      <c r="J25" s="41">
        <v>62.266412435510041</v>
      </c>
      <c r="K25" s="10">
        <f>LARGE(M25:W25,1)+LARGE(M25:W25,2)+LARGE(M25:W25,3)+LARGE(M25:W25,4)+LARGE(M25:W25,5)</f>
        <v>27.613087395696091</v>
      </c>
      <c r="L25" s="5">
        <f>SUM(H25:K25)</f>
        <v>174.53272413633579</v>
      </c>
      <c r="M25" s="10">
        <f>VLOOKUP(C25,игроки1,7,0)</f>
        <v>0</v>
      </c>
      <c r="N25" s="10">
        <f>VLOOKUP(C25,игроки1,9,0)</f>
        <v>27.613087395696091</v>
      </c>
      <c r="O25" s="10">
        <f>VLOOKUP(C25,игроки1,11,0)</f>
        <v>0</v>
      </c>
      <c r="P25" s="10">
        <f>VLOOKUP(C25,игроки1,13,0)</f>
        <v>0</v>
      </c>
      <c r="Q25" s="10">
        <f>VLOOKUP(C25,игроки1,15,0)</f>
        <v>0</v>
      </c>
      <c r="R25" s="10">
        <f>VLOOKUP(C25,игроки1,17,0)</f>
        <v>0</v>
      </c>
      <c r="S25" s="10">
        <f>VLOOKUP(C25,игроки1,19,0)</f>
        <v>0</v>
      </c>
      <c r="T25" s="10">
        <f>VLOOKUP(C25,игроки1,21,0)</f>
        <v>0</v>
      </c>
      <c r="U25" s="10">
        <f>VLOOKUP(C25,игроки1,23,0)</f>
        <v>0</v>
      </c>
      <c r="V25" s="18"/>
      <c r="W25" s="18">
        <f>VLOOKUP(C25,игроки1,25,0)</f>
        <v>0</v>
      </c>
      <c r="X25" s="16">
        <f>COUNTIFS(M25:W25,"&gt;0")</f>
        <v>1</v>
      </c>
    </row>
    <row r="26" spans="1:24" ht="12.75" customHeight="1">
      <c r="A26" s="13">
        <v>22</v>
      </c>
      <c r="B26" s="13"/>
      <c r="C26" s="9" t="s">
        <v>207</v>
      </c>
      <c r="D26" s="9" t="s">
        <v>211</v>
      </c>
      <c r="E26" s="14">
        <f>VLOOKUP(C26,Spisok!$A$1:$AA$9626,5,0)</f>
        <v>1541</v>
      </c>
      <c r="F26" s="8">
        <f>VLOOKUP(C26,Spisok!$A$1:$AA$9626,2,0)</f>
        <v>0</v>
      </c>
      <c r="G26" s="8" t="str">
        <f>VLOOKUP(C26,Spisok!$A$1:$AA$9626,4,0)</f>
        <v>LAT</v>
      </c>
      <c r="H26" s="10">
        <v>84.398494745285021</v>
      </c>
      <c r="I26" s="10">
        <v>60.471746593641001</v>
      </c>
      <c r="J26" s="10">
        <v>22.49158448000945</v>
      </c>
      <c r="K26" s="10">
        <f>LARGE(M26:W26,1)+LARGE(M26:W26,2)+LARGE(M26:W26,3)+LARGE(M26:W26,4)+LARGE(M26:W26,5)</f>
        <v>0</v>
      </c>
      <c r="L26" s="5">
        <f>SUM(H26:K26)</f>
        <v>167.36182581893547</v>
      </c>
      <c r="M26" s="10">
        <f>VLOOKUP(C26,игроки1,7,0)</f>
        <v>0</v>
      </c>
      <c r="N26" s="10">
        <f>VLOOKUP(C26,игроки1,9,0)</f>
        <v>0</v>
      </c>
      <c r="O26" s="10">
        <f>VLOOKUP(C26,игроки1,11,0)</f>
        <v>0</v>
      </c>
      <c r="P26" s="10">
        <f>VLOOKUP(C26,игроки1,13,0)</f>
        <v>0</v>
      </c>
      <c r="Q26" s="10">
        <f>VLOOKUP(C26,игроки1,15,0)</f>
        <v>0</v>
      </c>
      <c r="R26" s="10">
        <f>VLOOKUP(C26,игроки1,17,0)</f>
        <v>0</v>
      </c>
      <c r="S26" s="10">
        <f>VLOOKUP(C26,игроки1,19,0)</f>
        <v>0</v>
      </c>
      <c r="T26" s="10">
        <f>VLOOKUP(C26,игроки1,21,0)</f>
        <v>0</v>
      </c>
      <c r="U26" s="10">
        <f>VLOOKUP(C26,игроки1,23,0)</f>
        <v>0</v>
      </c>
      <c r="V26" s="18"/>
      <c r="W26" s="18">
        <f>VLOOKUP(C26,игроки1,25,0)</f>
        <v>0</v>
      </c>
      <c r="X26" s="16">
        <f>COUNTIFS(M26:W26,"&gt;0")</f>
        <v>0</v>
      </c>
    </row>
    <row r="27" spans="1:24" ht="12.75" customHeight="1">
      <c r="A27" s="13">
        <v>23</v>
      </c>
      <c r="B27" s="13">
        <v>19</v>
      </c>
      <c r="C27" s="9" t="s">
        <v>30</v>
      </c>
      <c r="D27" s="9" t="s">
        <v>212</v>
      </c>
      <c r="E27" s="14">
        <f>VLOOKUP(C27,Spisok!$A$1:$AA$9626,5,0)</f>
        <v>1553.9646613311668</v>
      </c>
      <c r="F27" s="8">
        <f>VLOOKUP(C27,Spisok!$A$1:$AA$9626,2,0)</f>
        <v>0</v>
      </c>
      <c r="G27" s="8" t="str">
        <f>VLOOKUP(C27,Spisok!$A$1:$AA$9626,4,0)</f>
        <v>LAT</v>
      </c>
      <c r="H27" s="10">
        <v>44.429914551193939</v>
      </c>
      <c r="I27" s="10">
        <v>88.604081424771124</v>
      </c>
      <c r="J27" s="10">
        <v>13.860227635357941</v>
      </c>
      <c r="K27" s="10">
        <f>LARGE(M27:W27,1)+LARGE(M27:W27,2)+LARGE(M27:W27,3)+LARGE(M27:W27,4)+LARGE(M27:W27,5)</f>
        <v>17.391304347826086</v>
      </c>
      <c r="L27" s="5">
        <f>SUM(H27:K27)</f>
        <v>164.28552795914911</v>
      </c>
      <c r="M27" s="10">
        <f>VLOOKUP(C27,игроки1,7,0)</f>
        <v>0</v>
      </c>
      <c r="N27" s="10">
        <f>VLOOKUP(C27,игроки1,9,0)</f>
        <v>17.391304347826086</v>
      </c>
      <c r="O27" s="10">
        <f>VLOOKUP(C27,игроки1,11,0)</f>
        <v>0</v>
      </c>
      <c r="P27" s="10">
        <f>VLOOKUP(C27,игроки1,13,0)</f>
        <v>0</v>
      </c>
      <c r="Q27" s="10">
        <f>VLOOKUP(C27,игроки1,15,0)</f>
        <v>0</v>
      </c>
      <c r="R27" s="10">
        <f>VLOOKUP(C27,игроки1,17,0)</f>
        <v>0</v>
      </c>
      <c r="S27" s="10">
        <f>VLOOKUP(C27,игроки1,19,0)</f>
        <v>0</v>
      </c>
      <c r="T27" s="10">
        <f>VLOOKUP(C27,игроки1,21,0)</f>
        <v>0</v>
      </c>
      <c r="U27" s="10">
        <f>VLOOKUP(C27,игроки1,23,0)</f>
        <v>0</v>
      </c>
      <c r="V27" s="18"/>
      <c r="W27" s="18">
        <f>VLOOKUP(C27,игроки1,25,0)</f>
        <v>0</v>
      </c>
      <c r="X27" s="16">
        <f>COUNTIFS(M27:W27,"&gt;0")</f>
        <v>1</v>
      </c>
    </row>
    <row r="28" spans="1:24" ht="12.75" customHeight="1">
      <c r="A28" s="13">
        <v>24</v>
      </c>
      <c r="B28" s="13"/>
      <c r="C28" s="14" t="s">
        <v>162</v>
      </c>
      <c r="D28" s="14" t="s">
        <v>165</v>
      </c>
      <c r="E28" s="9">
        <f>VLOOKUP(C28,Spisok!$A$1:$AA$9626,5,0)</f>
        <v>1521.1594383872402</v>
      </c>
      <c r="F28" s="8" t="str">
        <f>VLOOKUP(C28,Spisok!$A$1:$AA$9626,2,0)</f>
        <v>IM</v>
      </c>
      <c r="G28" s="8" t="str">
        <f>VLOOKUP(C28,Spisok!$A$1:$AA$9626,4,0)</f>
        <v>EST</v>
      </c>
      <c r="H28" s="10">
        <v>108.85847943243715</v>
      </c>
      <c r="I28" s="10">
        <v>9.246464132709951</v>
      </c>
      <c r="J28" s="10">
        <v>32.667463061787046</v>
      </c>
      <c r="K28" s="10">
        <f>LARGE(M28:W28,1)+LARGE(M28:W28,2)+LARGE(M28:W28,3)+LARGE(M28:W28,4)+LARGE(M28:W28,5)</f>
        <v>0</v>
      </c>
      <c r="L28" s="5">
        <f>SUM(H28:K28)</f>
        <v>150.77240662693413</v>
      </c>
      <c r="M28" s="10">
        <f>VLOOKUP(C28,игроки1,7,0)</f>
        <v>0</v>
      </c>
      <c r="N28" s="10">
        <f>VLOOKUP(C28,игроки1,9,0)</f>
        <v>0</v>
      </c>
      <c r="O28" s="10">
        <f>VLOOKUP(C28,игроки1,11,0)</f>
        <v>0</v>
      </c>
      <c r="P28" s="10">
        <f>VLOOKUP(C28,игроки1,13,0)</f>
        <v>0</v>
      </c>
      <c r="Q28" s="10">
        <f>VLOOKUP(C28,игроки1,15,0)</f>
        <v>0</v>
      </c>
      <c r="R28" s="10">
        <f>VLOOKUP(C28,игроки1,17,0)</f>
        <v>0</v>
      </c>
      <c r="S28" s="10">
        <f>VLOOKUP(C28,игроки1,19,0)</f>
        <v>0</v>
      </c>
      <c r="T28" s="10">
        <f>VLOOKUP(C28,игроки1,21,0)</f>
        <v>0</v>
      </c>
      <c r="U28" s="10">
        <f>VLOOKUP(C28,игроки1,23,0)</f>
        <v>0</v>
      </c>
      <c r="V28" s="18"/>
      <c r="W28" s="18">
        <f>VLOOKUP(C28,игроки1,25,0)</f>
        <v>0</v>
      </c>
      <c r="X28" s="16">
        <f>COUNTIFS(M28:W28,"&gt;0")</f>
        <v>0</v>
      </c>
    </row>
    <row r="29" spans="1:24" ht="12.75" customHeight="1">
      <c r="A29" s="13">
        <v>25</v>
      </c>
      <c r="B29" s="13">
        <v>35</v>
      </c>
      <c r="C29" s="14" t="s">
        <v>235</v>
      </c>
      <c r="D29" s="14" t="s">
        <v>175</v>
      </c>
      <c r="E29" s="9">
        <f>VLOOKUP(C29,Spisok!$A$1:$AA$9626,5,0)</f>
        <v>1265.1113444782168</v>
      </c>
      <c r="F29" s="8" t="str">
        <f>VLOOKUP(C29,Spisok!$A$1:$AA$9626,2,0)</f>
        <v>IM</v>
      </c>
      <c r="G29" s="8" t="str">
        <f>VLOOKUP(C29,Spisok!$A$1:$AA$9626,4,0)</f>
        <v>EST</v>
      </c>
      <c r="H29" s="10">
        <v>78.639586639889743</v>
      </c>
      <c r="I29" s="10">
        <v>52.943399490140557</v>
      </c>
      <c r="J29" s="10">
        <v>15.094040454324499</v>
      </c>
      <c r="K29" s="10">
        <f>LARGE(M29:W29,1)+LARGE(M29:W29,2)+LARGE(M29:W29,3)+LARGE(M29:W29,4)+LARGE(M29:W29,5)</f>
        <v>3.2096474953617813</v>
      </c>
      <c r="L29" s="5">
        <f>SUM(H29:K29)</f>
        <v>149.88667407971658</v>
      </c>
      <c r="M29" s="10">
        <f>VLOOKUP(C29,игроки1,7,0)</f>
        <v>3.2096474953617813</v>
      </c>
      <c r="N29" s="10">
        <f>VLOOKUP(C29,игроки1,9,0)</f>
        <v>0</v>
      </c>
      <c r="O29" s="10">
        <f>VLOOKUP(C29,игроки1,11,0)</f>
        <v>0</v>
      </c>
      <c r="P29" s="10">
        <f>VLOOKUP(C29,игроки1,13,0)</f>
        <v>0</v>
      </c>
      <c r="Q29" s="10">
        <f>VLOOKUP(C29,игроки1,15,0)</f>
        <v>0</v>
      </c>
      <c r="R29" s="10">
        <f>VLOOKUP(C29,игроки1,17,0)</f>
        <v>0</v>
      </c>
      <c r="S29" s="10">
        <f>VLOOKUP(C29,игроки1,19,0)</f>
        <v>0</v>
      </c>
      <c r="T29" s="10">
        <f>VLOOKUP(C29,игроки1,21,0)</f>
        <v>0</v>
      </c>
      <c r="U29" s="10">
        <f>VLOOKUP(C29,игроки1,23,0)</f>
        <v>0</v>
      </c>
      <c r="V29" s="18"/>
      <c r="W29" s="18">
        <f>VLOOKUP(C29,игроки1,25,0)</f>
        <v>0</v>
      </c>
      <c r="X29" s="16">
        <f>COUNTIFS(M29:W29,"&gt;0")</f>
        <v>1</v>
      </c>
    </row>
    <row r="30" spans="1:24" ht="12.75" customHeight="1">
      <c r="A30" s="13">
        <v>26</v>
      </c>
      <c r="B30" s="13">
        <v>17</v>
      </c>
      <c r="C30" s="9" t="s">
        <v>25</v>
      </c>
      <c r="D30" s="9"/>
      <c r="E30" s="14">
        <f>VLOOKUP(C30,Spisok!$A$1:$AA$9626,5,0)</f>
        <v>1709.0745281158536</v>
      </c>
      <c r="F30" s="8" t="str">
        <f>VLOOKUP(C30,Spisok!$A$1:$AA$9626,2,0)</f>
        <v>IM</v>
      </c>
      <c r="G30" s="8" t="str">
        <f>VLOOKUP(C30,Spisok!$A$1:$AA$9626,4,0)</f>
        <v>EST</v>
      </c>
      <c r="H30" s="10">
        <v>12.338372398514553</v>
      </c>
      <c r="I30" s="10">
        <v>0</v>
      </c>
      <c r="J30" s="10">
        <v>98.262801758521277</v>
      </c>
      <c r="K30" s="10">
        <f>LARGE(M30:W30,1)+LARGE(M30:W30,2)+LARGE(M30:W30,3)+LARGE(M30:W30,4)+LARGE(M30:W30,5)</f>
        <v>20.039398905198563</v>
      </c>
      <c r="L30" s="5">
        <f>SUM(H30:K30)</f>
        <v>130.64057306223438</v>
      </c>
      <c r="M30" s="10">
        <f>VLOOKUP(C30,игроки1,7,0)</f>
        <v>0</v>
      </c>
      <c r="N30" s="10">
        <f>VLOOKUP(C30,игроки1,9,0)</f>
        <v>20.039398905198563</v>
      </c>
      <c r="O30" s="10">
        <f>VLOOKUP(C30,игроки1,11,0)</f>
        <v>0</v>
      </c>
      <c r="P30" s="10">
        <f>VLOOKUP(C30,игроки1,13,0)</f>
        <v>0</v>
      </c>
      <c r="Q30" s="10">
        <f>VLOOKUP(C30,игроки1,15,0)</f>
        <v>0</v>
      </c>
      <c r="R30" s="10">
        <f>VLOOKUP(C30,игроки1,17,0)</f>
        <v>0</v>
      </c>
      <c r="S30" s="10">
        <f>VLOOKUP(C30,игроки1,19,0)</f>
        <v>0</v>
      </c>
      <c r="T30" s="10">
        <f>VLOOKUP(C30,игроки1,21,0)</f>
        <v>0</v>
      </c>
      <c r="U30" s="10">
        <f>VLOOKUP(C30,игроки1,23,0)</f>
        <v>0</v>
      </c>
      <c r="V30" s="18"/>
      <c r="W30" s="18">
        <f>VLOOKUP(C30,игроки1,25,0)</f>
        <v>0</v>
      </c>
      <c r="X30" s="16">
        <f>COUNTIFS(M30:W30,"&gt;0")</f>
        <v>1</v>
      </c>
    </row>
    <row r="31" spans="1:24" ht="12.75" customHeight="1">
      <c r="A31" s="13">
        <v>27</v>
      </c>
      <c r="B31" s="13">
        <v>10</v>
      </c>
      <c r="C31" s="9" t="s">
        <v>133</v>
      </c>
      <c r="D31" s="9" t="s">
        <v>231</v>
      </c>
      <c r="E31" s="14">
        <f>VLOOKUP(C31,Spisok!$A$1:$AA$9626,5,0)</f>
        <v>1636.6119517308325</v>
      </c>
      <c r="F31" s="8" t="str">
        <f>VLOOKUP(C31,Spisok!$A$1:$AA$9626,2,0)</f>
        <v>GM</v>
      </c>
      <c r="G31" s="8" t="str">
        <f>VLOOKUP(C31,Spisok!$A$1:$AA$9626,4,0)</f>
        <v>LAT</v>
      </c>
      <c r="H31" s="10">
        <v>0</v>
      </c>
      <c r="I31" s="10">
        <v>56.616032848122799</v>
      </c>
      <c r="J31" s="10">
        <v>29.173243032825674</v>
      </c>
      <c r="K31" s="10">
        <f>LARGE(M31:W31,1)+LARGE(M31:W31,2)+LARGE(M31:W31,3)+LARGE(M31:W31,4)+LARGE(M31:W31,5)</f>
        <v>31.344554995229657</v>
      </c>
      <c r="L31" s="5">
        <f>SUM(H31:K31)</f>
        <v>117.13383087617814</v>
      </c>
      <c r="M31" s="10">
        <f>VLOOKUP(C31,игроки1,7,0)</f>
        <v>0</v>
      </c>
      <c r="N31" s="10">
        <f>VLOOKUP(C31,игроки1,9,0)</f>
        <v>31.344554995229657</v>
      </c>
      <c r="O31" s="10">
        <f>VLOOKUP(C31,игроки1,11,0)</f>
        <v>0</v>
      </c>
      <c r="P31" s="10">
        <f>VLOOKUP(C31,игроки1,13,0)</f>
        <v>0</v>
      </c>
      <c r="Q31" s="10">
        <f>VLOOKUP(C31,игроки1,15,0)</f>
        <v>0</v>
      </c>
      <c r="R31" s="10">
        <f>VLOOKUP(C31,игроки1,17,0)</f>
        <v>0</v>
      </c>
      <c r="S31" s="10">
        <f>VLOOKUP(C31,игроки1,19,0)</f>
        <v>0</v>
      </c>
      <c r="T31" s="10">
        <f>VLOOKUP(C31,игроки1,21,0)</f>
        <v>0</v>
      </c>
      <c r="U31" s="10">
        <f>VLOOKUP(C31,игроки1,23,0)</f>
        <v>0</v>
      </c>
      <c r="V31" s="18"/>
      <c r="W31" s="18">
        <f>VLOOKUP(C31,игроки1,25,0)</f>
        <v>0</v>
      </c>
      <c r="X31" s="16">
        <f>COUNTIFS(M31:W31,"&gt;0")</f>
        <v>1</v>
      </c>
    </row>
    <row r="32" spans="1:24" ht="12.75" customHeight="1">
      <c r="A32" s="13">
        <v>28</v>
      </c>
      <c r="B32" s="13">
        <v>27</v>
      </c>
      <c r="C32" s="9" t="s">
        <v>293</v>
      </c>
      <c r="D32" s="9" t="s">
        <v>294</v>
      </c>
      <c r="E32" s="14">
        <f>VLOOKUP(C32,Spisok!$A$1:$AA$9626,5,0)</f>
        <v>1454.719547578354</v>
      </c>
      <c r="F32" s="8">
        <f>VLOOKUP(C32,Spisok!$A$1:$AA$9626,2,0)</f>
        <v>0</v>
      </c>
      <c r="G32" s="8" t="str">
        <f>VLOOKUP(C32,Spisok!$A$1:$AA$9626,4,0)</f>
        <v>EST</v>
      </c>
      <c r="H32" s="10">
        <v>38.213004865246234</v>
      </c>
      <c r="I32" s="10">
        <v>31.919772165836996</v>
      </c>
      <c r="J32" s="10">
        <v>35.446214976617611</v>
      </c>
      <c r="K32" s="10">
        <f>LARGE(M32:W32,1)+LARGE(M32:W32,2)+LARGE(M32:W32,3)+LARGE(M32:W32,4)+LARGE(M32:W32,5)</f>
        <v>10.056961899261088</v>
      </c>
      <c r="L32" s="5">
        <f>SUM(H32:K32)</f>
        <v>115.63595390696193</v>
      </c>
      <c r="M32" s="10">
        <f>VLOOKUP(C32,игроки1,7,0)</f>
        <v>0</v>
      </c>
      <c r="N32" s="10">
        <f>VLOOKUP(C32,игроки1,9,0)</f>
        <v>10.056961899261088</v>
      </c>
      <c r="O32" s="10">
        <f>VLOOKUP(C32,игроки1,11,0)</f>
        <v>0</v>
      </c>
      <c r="P32" s="10">
        <f>VLOOKUP(C32,игроки1,13,0)</f>
        <v>0</v>
      </c>
      <c r="Q32" s="10">
        <f>VLOOKUP(C32,игроки1,15,0)</f>
        <v>0</v>
      </c>
      <c r="R32" s="10">
        <f>VLOOKUP(C32,игроки1,17,0)</f>
        <v>0</v>
      </c>
      <c r="S32" s="10">
        <f>VLOOKUP(C32,игроки1,19,0)</f>
        <v>0</v>
      </c>
      <c r="T32" s="10">
        <f>VLOOKUP(C32,игроки1,21,0)</f>
        <v>0</v>
      </c>
      <c r="U32" s="10">
        <f>VLOOKUP(C32,игроки1,23,0)</f>
        <v>0</v>
      </c>
      <c r="V32" s="18"/>
      <c r="W32" s="18">
        <f>VLOOKUP(C32,игроки1,25,0)</f>
        <v>0</v>
      </c>
      <c r="X32" s="16">
        <f>COUNTIFS(M32:W32,"&gt;0")</f>
        <v>1</v>
      </c>
    </row>
    <row r="33" spans="1:24" ht="12.75" customHeight="1">
      <c r="A33" s="13">
        <v>29</v>
      </c>
      <c r="B33" s="13">
        <v>11</v>
      </c>
      <c r="C33" s="9" t="s">
        <v>348</v>
      </c>
      <c r="D33" s="9"/>
      <c r="E33" s="14">
        <f>VLOOKUP(C33,Spisok!$A$1:$AA$9626,5,0)</f>
        <v>1508.2804077832222</v>
      </c>
      <c r="F33" s="8">
        <f>VLOOKUP(C33,Spisok!$A$1:$AA$9626,2,0)</f>
        <v>0</v>
      </c>
      <c r="G33" s="8" t="str">
        <f>VLOOKUP(C33,Spisok!$A$1:$AA$9626,4,0)</f>
        <v>LAT</v>
      </c>
      <c r="H33" s="10"/>
      <c r="I33" s="10">
        <v>32.31710724263916</v>
      </c>
      <c r="J33" s="10">
        <v>49.405052312029063</v>
      </c>
      <c r="K33" s="10">
        <f>LARGE(M33:W33,1)+LARGE(M33:W33,2)+LARGE(M33:W33,3)+LARGE(M33:W33,4)+LARGE(M33:W33,5)</f>
        <v>31.239669421487609</v>
      </c>
      <c r="L33" s="5">
        <f>SUM(H33:K33)</f>
        <v>112.96182897615583</v>
      </c>
      <c r="M33" s="10">
        <f>VLOOKUP(C33,игроки1,7,0)</f>
        <v>31.239669421487609</v>
      </c>
      <c r="N33" s="10">
        <f>VLOOKUP(C33,игроки1,9,0)</f>
        <v>0</v>
      </c>
      <c r="O33" s="10">
        <f>VLOOKUP(C33,игроки1,11,0)</f>
        <v>0</v>
      </c>
      <c r="P33" s="10">
        <f>VLOOKUP(C33,игроки1,13,0)</f>
        <v>0</v>
      </c>
      <c r="Q33" s="10">
        <f>VLOOKUP(C33,игроки1,15,0)</f>
        <v>0</v>
      </c>
      <c r="R33" s="10">
        <f>VLOOKUP(C33,игроки1,17,0)</f>
        <v>0</v>
      </c>
      <c r="S33" s="10">
        <f>VLOOKUP(C33,игроки1,19,0)</f>
        <v>0</v>
      </c>
      <c r="T33" s="10">
        <f>VLOOKUP(C33,игроки1,21,0)</f>
        <v>0</v>
      </c>
      <c r="U33" s="10">
        <f>VLOOKUP(C33,игроки1,23,0)</f>
        <v>0</v>
      </c>
      <c r="V33" s="18"/>
      <c r="W33" s="18">
        <f>VLOOKUP(C33,игроки1,25,0)</f>
        <v>0</v>
      </c>
      <c r="X33" s="16">
        <f>COUNTIFS(M33:W33,"&gt;0")</f>
        <v>1</v>
      </c>
    </row>
    <row r="34" spans="1:24" ht="12.75" customHeight="1">
      <c r="A34" s="13">
        <v>30</v>
      </c>
      <c r="B34" s="13"/>
      <c r="C34" s="9" t="s">
        <v>68</v>
      </c>
      <c r="D34" s="9" t="s">
        <v>219</v>
      </c>
      <c r="E34" s="14">
        <f>VLOOKUP(C34,Spisok!$A$1:$AA$9626,5,0)</f>
        <v>1804.1289075092038</v>
      </c>
      <c r="F34" s="8" t="str">
        <f>VLOOKUP(C34,Spisok!$A$1:$AA$9626,2,0)</f>
        <v>IM</v>
      </c>
      <c r="G34" s="8" t="str">
        <f>VLOOKUP(C34,Spisok!$A$1:$AA$9626,4,0)</f>
        <v>LAT</v>
      </c>
      <c r="H34" s="10">
        <v>0</v>
      </c>
      <c r="I34" s="10">
        <v>68.926337692999738</v>
      </c>
      <c r="J34" s="10">
        <v>41.526028343654964</v>
      </c>
      <c r="K34" s="10">
        <f>LARGE(M34:W34,1)+LARGE(M34:W34,2)+LARGE(M34:W34,3)+LARGE(M34:W34,4)+LARGE(M34:W34,5)</f>
        <v>0</v>
      </c>
      <c r="L34" s="5">
        <f>SUM(H34:K34)</f>
        <v>110.45236603665469</v>
      </c>
      <c r="M34" s="10">
        <f>VLOOKUP(C34,игроки1,7,0)</f>
        <v>0</v>
      </c>
      <c r="N34" s="10">
        <f>VLOOKUP(C34,игроки1,9,0)</f>
        <v>0</v>
      </c>
      <c r="O34" s="10">
        <f>VLOOKUP(C34,игроки1,11,0)</f>
        <v>0</v>
      </c>
      <c r="P34" s="10">
        <f>VLOOKUP(C34,игроки1,13,0)</f>
        <v>0</v>
      </c>
      <c r="Q34" s="10">
        <f>VLOOKUP(C34,игроки1,15,0)</f>
        <v>0</v>
      </c>
      <c r="R34" s="10">
        <f>VLOOKUP(C34,игроки1,17,0)</f>
        <v>0</v>
      </c>
      <c r="S34" s="10">
        <f>VLOOKUP(C34,игроки1,19,0)</f>
        <v>0</v>
      </c>
      <c r="T34" s="10">
        <f>VLOOKUP(C34,игроки1,21,0)</f>
        <v>0</v>
      </c>
      <c r="U34" s="10">
        <f>VLOOKUP(C34,игроки1,23,0)</f>
        <v>0</v>
      </c>
      <c r="V34" s="18"/>
      <c r="W34" s="18">
        <f>VLOOKUP(C34,игроки1,25,0)</f>
        <v>0</v>
      </c>
      <c r="X34" s="16">
        <f>COUNTIFS(M34:W34,"&gt;0")</f>
        <v>0</v>
      </c>
    </row>
    <row r="35" spans="1:24" ht="12.75" customHeight="1">
      <c r="A35" s="13">
        <v>31</v>
      </c>
      <c r="B35" s="13">
        <v>23</v>
      </c>
      <c r="C35" s="9" t="s">
        <v>234</v>
      </c>
      <c r="D35" s="14" t="s">
        <v>277</v>
      </c>
      <c r="E35" s="14">
        <f>VLOOKUP(C35,Spisok!$A$1:$AA$9626,5,0)</f>
        <v>1406.0352844550057</v>
      </c>
      <c r="F35" s="8">
        <f>VLOOKUP(C35,Spisok!$A$1:$AA$9626,2,0)</f>
        <v>0</v>
      </c>
      <c r="G35" s="8" t="str">
        <f>VLOOKUP(C35,Spisok!$A$1:$AA$9626,4,0)</f>
        <v>POL</v>
      </c>
      <c r="H35" s="10">
        <v>38.05001679053899</v>
      </c>
      <c r="I35" s="10">
        <v>21.348047538200341</v>
      </c>
      <c r="J35" s="10">
        <v>30.199778533199883</v>
      </c>
      <c r="K35" s="10">
        <f>LARGE(M35:W35,1)+LARGE(M35:W35,2)+LARGE(M35:W35,3)+LARGE(M35:W35,4)+LARGE(M35:W35,5)</f>
        <v>12.923351158645279</v>
      </c>
      <c r="L35" s="5">
        <f>SUM(H35:K35)</f>
        <v>102.52119402058449</v>
      </c>
      <c r="M35" s="10">
        <f>VLOOKUP(C35,игроки1,7,0)</f>
        <v>12.923351158645279</v>
      </c>
      <c r="N35" s="10">
        <f>VLOOKUP(C35,игроки1,9,0)</f>
        <v>0</v>
      </c>
      <c r="O35" s="10">
        <f>VLOOKUP(C35,игроки1,11,0)</f>
        <v>0</v>
      </c>
      <c r="P35" s="10">
        <f>VLOOKUP(C35,игроки1,13,0)</f>
        <v>0</v>
      </c>
      <c r="Q35" s="10">
        <f>VLOOKUP(C35,игроки1,15,0)</f>
        <v>0</v>
      </c>
      <c r="R35" s="10">
        <f>VLOOKUP(C35,игроки1,17,0)</f>
        <v>0</v>
      </c>
      <c r="S35" s="10">
        <f>VLOOKUP(C35,игроки1,19,0)</f>
        <v>0</v>
      </c>
      <c r="T35" s="10">
        <f>VLOOKUP(C35,игроки1,21,0)</f>
        <v>0</v>
      </c>
      <c r="U35" s="10">
        <f>VLOOKUP(C35,игроки1,23,0)</f>
        <v>0</v>
      </c>
      <c r="V35" s="18"/>
      <c r="W35" s="18">
        <f>VLOOKUP(C35,игроки1,25,0)</f>
        <v>0</v>
      </c>
      <c r="X35" s="16">
        <f>COUNTIFS(M35:W35,"&gt;0")</f>
        <v>1</v>
      </c>
    </row>
    <row r="36" spans="1:24" ht="12.75" customHeight="1">
      <c r="A36" s="13">
        <v>32</v>
      </c>
      <c r="B36" s="13"/>
      <c r="C36" s="9" t="s">
        <v>60</v>
      </c>
      <c r="D36" s="9" t="s">
        <v>217</v>
      </c>
      <c r="E36" s="9">
        <f>VLOOKUP(C36,Spisok!$A$1:$AA$9626,5,0)</f>
        <v>1781.102852414245</v>
      </c>
      <c r="F36" s="8" t="str">
        <f>VLOOKUP(C36,Spisok!$A$1:$AA$9626,2,0)</f>
        <v>GM</v>
      </c>
      <c r="G36" s="8" t="str">
        <f>VLOOKUP(C36,Spisok!$A$1:$AA$9626,4,0)</f>
        <v>LAT</v>
      </c>
      <c r="H36" s="10">
        <v>11.167063541797217</v>
      </c>
      <c r="I36" s="10">
        <v>45.879120879120883</v>
      </c>
      <c r="J36" s="10">
        <v>31.11477359051425</v>
      </c>
      <c r="K36" s="10">
        <f>LARGE(M36:W36,1)+LARGE(M36:W36,2)+LARGE(M36:W36,3)+LARGE(M36:W36,4)+LARGE(M36:W36,5)</f>
        <v>0</v>
      </c>
      <c r="L36" s="5">
        <f>SUM(H36:K36)</f>
        <v>88.160958011432356</v>
      </c>
      <c r="M36" s="10">
        <f>VLOOKUP(C36,игроки1,7,0)</f>
        <v>0</v>
      </c>
      <c r="N36" s="10">
        <f>VLOOKUP(C36,игроки1,9,0)</f>
        <v>0</v>
      </c>
      <c r="O36" s="10">
        <f>VLOOKUP(C36,игроки1,11,0)</f>
        <v>0</v>
      </c>
      <c r="P36" s="10">
        <f>VLOOKUP(C36,игроки1,13,0)</f>
        <v>0</v>
      </c>
      <c r="Q36" s="10">
        <f>VLOOKUP(C36,игроки1,15,0)</f>
        <v>0</v>
      </c>
      <c r="R36" s="10">
        <f>VLOOKUP(C36,игроки1,17,0)</f>
        <v>0</v>
      </c>
      <c r="S36" s="10">
        <f>VLOOKUP(C36,игроки1,19,0)</f>
        <v>0</v>
      </c>
      <c r="T36" s="10">
        <f>VLOOKUP(C36,игроки1,21,0)</f>
        <v>0</v>
      </c>
      <c r="U36" s="10">
        <f>VLOOKUP(C36,игроки1,23,0)</f>
        <v>0</v>
      </c>
      <c r="V36" s="18"/>
      <c r="W36" s="18">
        <f>VLOOKUP(C36,игроки1,25,0)</f>
        <v>0</v>
      </c>
      <c r="X36" s="16">
        <f>COUNTIFS(M36:W36,"&gt;0")</f>
        <v>0</v>
      </c>
    </row>
    <row r="37" spans="1:24" ht="12.75" customHeight="1">
      <c r="A37" s="13">
        <v>33</v>
      </c>
      <c r="B37" s="13"/>
      <c r="C37" s="9" t="s">
        <v>309</v>
      </c>
      <c r="D37" s="9" t="s">
        <v>336</v>
      </c>
      <c r="E37" s="14">
        <f>VLOOKUP(C37,Spisok!$A$1:$AA$9626,5,0)</f>
        <v>1472</v>
      </c>
      <c r="F37" s="8">
        <f>VLOOKUP(C37,Spisok!$A$1:$AA$9626,2,0)</f>
        <v>0</v>
      </c>
      <c r="G37" s="8" t="str">
        <f>VLOOKUP(C37,Spisok!$A$1:$AA$9626,4,0)</f>
        <v>LAT</v>
      </c>
      <c r="H37" s="10">
        <v>24.299671682567865</v>
      </c>
      <c r="I37" s="10">
        <v>27.633402633402635</v>
      </c>
      <c r="J37" s="10">
        <v>35.849420849420852</v>
      </c>
      <c r="K37" s="10">
        <f>LARGE(M37:W37,1)+LARGE(M37:W37,2)+LARGE(M37:W37,3)+LARGE(M37:W37,4)+LARGE(M37:W37,5)</f>
        <v>0</v>
      </c>
      <c r="L37" s="5">
        <f>SUM(H37:K37)</f>
        <v>87.782495165391353</v>
      </c>
      <c r="M37" s="10">
        <f>VLOOKUP(C37,игроки1,7,0)</f>
        <v>0</v>
      </c>
      <c r="N37" s="10">
        <f>VLOOKUP(C37,игроки1,9,0)</f>
        <v>0</v>
      </c>
      <c r="O37" s="10">
        <f>VLOOKUP(C37,игроки1,11,0)</f>
        <v>0</v>
      </c>
      <c r="P37" s="10">
        <f>VLOOKUP(C37,игроки1,13,0)</f>
        <v>0</v>
      </c>
      <c r="Q37" s="10">
        <f>VLOOKUP(C37,игроки1,15,0)</f>
        <v>0</v>
      </c>
      <c r="R37" s="10">
        <f>VLOOKUP(C37,игроки1,17,0)</f>
        <v>0</v>
      </c>
      <c r="S37" s="10">
        <f>VLOOKUP(C37,игроки1,19,0)</f>
        <v>0</v>
      </c>
      <c r="T37" s="10">
        <f>VLOOKUP(C37,игроки1,21,0)</f>
        <v>0</v>
      </c>
      <c r="U37" s="10">
        <f>VLOOKUP(C37,игроки1,23,0)</f>
        <v>0</v>
      </c>
      <c r="V37" s="18"/>
      <c r="W37" s="18">
        <f>VLOOKUP(C37,игроки1,25,0)</f>
        <v>0</v>
      </c>
      <c r="X37" s="16">
        <f>COUNTIFS(M37:W37,"&gt;0")</f>
        <v>0</v>
      </c>
    </row>
    <row r="38" spans="1:24" ht="12.75" customHeight="1">
      <c r="A38" s="13">
        <v>34</v>
      </c>
      <c r="B38" s="13"/>
      <c r="C38" s="9" t="s">
        <v>70</v>
      </c>
      <c r="D38" s="9" t="s">
        <v>221</v>
      </c>
      <c r="E38" s="14">
        <f>VLOOKUP(C38,Spisok!$A$1:$AA$9626,5,0)</f>
        <v>1582</v>
      </c>
      <c r="F38" s="8">
        <f>VLOOKUP(C38,Spisok!$A$1:$AA$9626,2,0)</f>
        <v>0</v>
      </c>
      <c r="G38" s="8" t="str">
        <f>VLOOKUP(C38,Spisok!$A$1:$AA$9626,4,0)</f>
        <v>LAT</v>
      </c>
      <c r="H38" s="10">
        <v>0</v>
      </c>
      <c r="I38" s="10">
        <v>35.011884124212138</v>
      </c>
      <c r="J38" s="10">
        <v>51.962452224507004</v>
      </c>
      <c r="K38" s="10">
        <f>LARGE(M38:W38,1)+LARGE(M38:W38,2)+LARGE(M38:W38,3)+LARGE(M38:W38,4)+LARGE(M38:W38,5)</f>
        <v>0</v>
      </c>
      <c r="L38" s="5">
        <f>SUM(H38:K38)</f>
        <v>86.974336348719135</v>
      </c>
      <c r="M38" s="10">
        <f>VLOOKUP(C38,игроки1,7,0)</f>
        <v>0</v>
      </c>
      <c r="N38" s="10">
        <f>VLOOKUP(C38,игроки1,9,0)</f>
        <v>0</v>
      </c>
      <c r="O38" s="10">
        <f>VLOOKUP(C38,игроки1,11,0)</f>
        <v>0</v>
      </c>
      <c r="P38" s="10">
        <f>VLOOKUP(C38,игроки1,13,0)</f>
        <v>0</v>
      </c>
      <c r="Q38" s="10">
        <f>VLOOKUP(C38,игроки1,15,0)</f>
        <v>0</v>
      </c>
      <c r="R38" s="10">
        <f>VLOOKUP(C38,игроки1,17,0)</f>
        <v>0</v>
      </c>
      <c r="S38" s="10">
        <f>VLOOKUP(C38,игроки1,19,0)</f>
        <v>0</v>
      </c>
      <c r="T38" s="10">
        <f>VLOOKUP(C38,игроки1,21,0)</f>
        <v>0</v>
      </c>
      <c r="U38" s="10">
        <f>VLOOKUP(C38,игроки1,23,0)</f>
        <v>0</v>
      </c>
      <c r="V38" s="18"/>
      <c r="W38" s="18">
        <f>VLOOKUP(C38,игроки1,25,0)</f>
        <v>0</v>
      </c>
      <c r="X38" s="16">
        <f>COUNTIFS(M38:W38,"&gt;0")</f>
        <v>0</v>
      </c>
    </row>
    <row r="39" spans="1:24" ht="12.75" customHeight="1">
      <c r="A39" s="13">
        <v>35</v>
      </c>
      <c r="B39" s="13"/>
      <c r="C39" s="9" t="s">
        <v>200</v>
      </c>
      <c r="D39" s="9" t="s">
        <v>223</v>
      </c>
      <c r="E39" s="14">
        <f>VLOOKUP(C39,Spisok!$A$1:$AA$9626,5,0)</f>
        <v>1563</v>
      </c>
      <c r="F39" s="8">
        <f>VLOOKUP(C39,Spisok!$A$1:$AA$9626,2,0)</f>
        <v>0</v>
      </c>
      <c r="G39" s="8" t="str">
        <f>VLOOKUP(C39,Spisok!$A$1:$AA$9626,4,0)</f>
        <v>LAT</v>
      </c>
      <c r="H39" s="10">
        <v>0</v>
      </c>
      <c r="I39" s="10">
        <v>34.762426479068161</v>
      </c>
      <c r="J39" s="10">
        <v>46.956579249479802</v>
      </c>
      <c r="K39" s="10">
        <f>LARGE(M39:W39,1)+LARGE(M39:W39,2)+LARGE(M39:W39,3)+LARGE(M39:W39,4)+LARGE(M39:W39,5)</f>
        <v>0</v>
      </c>
      <c r="L39" s="5">
        <f>SUM(H39:K39)</f>
        <v>81.719005728547955</v>
      </c>
      <c r="M39" s="10">
        <f>VLOOKUP(C39,игроки1,7,0)</f>
        <v>0</v>
      </c>
      <c r="N39" s="10">
        <f>VLOOKUP(C39,игроки1,9,0)</f>
        <v>0</v>
      </c>
      <c r="O39" s="10">
        <f>VLOOKUP(C39,игроки1,11,0)</f>
        <v>0</v>
      </c>
      <c r="P39" s="10">
        <f>VLOOKUP(C39,игроки1,13,0)</f>
        <v>0</v>
      </c>
      <c r="Q39" s="10">
        <f>VLOOKUP(C39,игроки1,15,0)</f>
        <v>0</v>
      </c>
      <c r="R39" s="10">
        <f>VLOOKUP(C39,игроки1,17,0)</f>
        <v>0</v>
      </c>
      <c r="S39" s="10">
        <f>VLOOKUP(C39,игроки1,19,0)</f>
        <v>0</v>
      </c>
      <c r="T39" s="10">
        <f>VLOOKUP(C39,игроки1,21,0)</f>
        <v>0</v>
      </c>
      <c r="U39" s="10">
        <f>VLOOKUP(C39,игроки1,23,0)</f>
        <v>0</v>
      </c>
      <c r="V39" s="18"/>
      <c r="W39" s="18">
        <f>VLOOKUP(C39,игроки1,25,0)</f>
        <v>0</v>
      </c>
      <c r="X39" s="16">
        <f>COUNTIFS(M39:W39,"&gt;0")</f>
        <v>0</v>
      </c>
    </row>
    <row r="40" spans="1:24" ht="12.75" customHeight="1">
      <c r="A40" s="13">
        <v>36</v>
      </c>
      <c r="B40" s="13"/>
      <c r="C40" s="9" t="s">
        <v>104</v>
      </c>
      <c r="D40" s="9" t="s">
        <v>227</v>
      </c>
      <c r="E40" s="45">
        <f>VLOOKUP(C40,Spisok!$A$1:$AA$9626,5,0)</f>
        <v>1545</v>
      </c>
      <c r="F40" s="8">
        <f>VLOOKUP(C40,Spisok!$A$1:$AA$9626,2,0)</f>
        <v>0</v>
      </c>
      <c r="G40" s="8" t="str">
        <f>VLOOKUP(C40,Spisok!$A$1:$AA$9626,4,0)</f>
        <v>LAT</v>
      </c>
      <c r="H40" s="10">
        <v>38.527337126066151</v>
      </c>
      <c r="I40" s="10">
        <v>42.769991118632191</v>
      </c>
      <c r="J40" s="10">
        <v>0</v>
      </c>
      <c r="K40" s="10">
        <f>LARGE(M40:W40,1)+LARGE(M40:W40,2)+LARGE(M40:W40,3)+LARGE(M40:W40,4)+LARGE(M40:W40,5)</f>
        <v>0</v>
      </c>
      <c r="L40" s="5">
        <f>SUM(H40:K40)</f>
        <v>81.297328244698349</v>
      </c>
      <c r="M40" s="10">
        <f>VLOOKUP(C40,игроки1,7,0)</f>
        <v>0</v>
      </c>
      <c r="N40" s="10">
        <f>VLOOKUP(C40,игроки1,9,0)</f>
        <v>0</v>
      </c>
      <c r="O40" s="10">
        <f>VLOOKUP(C40,игроки1,11,0)</f>
        <v>0</v>
      </c>
      <c r="P40" s="10">
        <f>VLOOKUP(C40,игроки1,13,0)</f>
        <v>0</v>
      </c>
      <c r="Q40" s="10">
        <f>VLOOKUP(C40,игроки1,15,0)</f>
        <v>0</v>
      </c>
      <c r="R40" s="10">
        <f>VLOOKUP(C40,игроки1,17,0)</f>
        <v>0</v>
      </c>
      <c r="S40" s="10">
        <f>VLOOKUP(C40,игроки1,19,0)</f>
        <v>0</v>
      </c>
      <c r="T40" s="10">
        <f>VLOOKUP(C40,игроки1,21,0)</f>
        <v>0</v>
      </c>
      <c r="U40" s="10">
        <f>VLOOKUP(C40,игроки1,23,0)</f>
        <v>0</v>
      </c>
      <c r="V40" s="18"/>
      <c r="W40" s="18">
        <f>VLOOKUP(C40,игроки1,25,0)</f>
        <v>0</v>
      </c>
      <c r="X40" s="16">
        <f>COUNTIFS(M40:W40,"&gt;0")</f>
        <v>0</v>
      </c>
    </row>
    <row r="41" spans="1:24" ht="12.75" customHeight="1">
      <c r="A41" s="13">
        <v>37</v>
      </c>
      <c r="B41" s="13"/>
      <c r="C41" s="9" t="s">
        <v>350</v>
      </c>
      <c r="D41" s="9"/>
      <c r="E41" s="14">
        <f>VLOOKUP(C41,Spisok!$A$1:$AA$9626,5,0)</f>
        <v>1418</v>
      </c>
      <c r="F41" s="8">
        <f>VLOOKUP(C41,Spisok!$A$1:$AA$9626,2,0)</f>
        <v>0</v>
      </c>
      <c r="G41" s="8" t="str">
        <f>VLOOKUP(C41,Spisok!$A$1:$AA$9626,4,0)</f>
        <v>LAT</v>
      </c>
      <c r="H41" s="10"/>
      <c r="I41" s="10">
        <v>16.18006993006993</v>
      </c>
      <c r="J41" s="10">
        <v>58.294687440307875</v>
      </c>
      <c r="K41" s="10">
        <f>LARGE(M41:W41,1)+LARGE(M41:W41,2)+LARGE(M41:W41,3)+LARGE(M41:W41,4)+LARGE(M41:W41,5)</f>
        <v>0</v>
      </c>
      <c r="L41" s="5">
        <f>SUM(H41:K41)</f>
        <v>74.474757370377802</v>
      </c>
      <c r="M41" s="10">
        <f>VLOOKUP(C41,игроки1,7,0)</f>
        <v>0</v>
      </c>
      <c r="N41" s="10">
        <f>VLOOKUP(C41,игроки1,9,0)</f>
        <v>0</v>
      </c>
      <c r="O41" s="10">
        <f>VLOOKUP(C41,игроки1,11,0)</f>
        <v>0</v>
      </c>
      <c r="P41" s="10">
        <f>VLOOKUP(C41,игроки1,13,0)</f>
        <v>0</v>
      </c>
      <c r="Q41" s="10">
        <f>VLOOKUP(C41,игроки1,15,0)</f>
        <v>0</v>
      </c>
      <c r="R41" s="10">
        <f>VLOOKUP(C41,игроки1,17,0)</f>
        <v>0</v>
      </c>
      <c r="S41" s="10">
        <f>VLOOKUP(C41,игроки1,19,0)</f>
        <v>0</v>
      </c>
      <c r="T41" s="10">
        <f>VLOOKUP(C41,игроки1,21,0)</f>
        <v>0</v>
      </c>
      <c r="U41" s="10">
        <f>VLOOKUP(C41,игроки1,23,0)</f>
        <v>0</v>
      </c>
      <c r="V41" s="18"/>
      <c r="W41" s="18">
        <f>VLOOKUP(C41,игроки1,25,0)</f>
        <v>0</v>
      </c>
      <c r="X41" s="16">
        <f>COUNTIFS(M41:W41,"&gt;0")</f>
        <v>0</v>
      </c>
    </row>
    <row r="42" spans="1:24" ht="12.75" customHeight="1">
      <c r="A42" s="13">
        <v>38</v>
      </c>
      <c r="B42" s="13"/>
      <c r="C42" s="9" t="s">
        <v>107</v>
      </c>
      <c r="D42" s="14" t="s">
        <v>284</v>
      </c>
      <c r="E42" s="45">
        <f>VLOOKUP(C42,Spisok!$A$1:$AA$9626,5,0)</f>
        <v>1474.5450359612821</v>
      </c>
      <c r="F42" s="8">
        <f>VLOOKUP(C42,Spisok!$A$1:$AA$9626,2,0)</f>
        <v>0</v>
      </c>
      <c r="G42" s="8" t="str">
        <f>VLOOKUP(C42,Spisok!$A$1:$AA$9626,4,0)</f>
        <v>LAT</v>
      </c>
      <c r="H42" s="10">
        <v>0</v>
      </c>
      <c r="I42" s="10">
        <v>72.865160926030484</v>
      </c>
      <c r="J42" s="10">
        <v>0</v>
      </c>
      <c r="K42" s="10">
        <f>LARGE(M42:W42,1)+LARGE(M42:W42,2)+LARGE(M42:W42,3)+LARGE(M42:W42,4)+LARGE(M42:W42,5)</f>
        <v>0</v>
      </c>
      <c r="L42" s="5">
        <f>SUM(H42:K42)</f>
        <v>72.865160926030484</v>
      </c>
      <c r="M42" s="10">
        <f>VLOOKUP(C42,игроки1,7,0)</f>
        <v>0</v>
      </c>
      <c r="N42" s="10">
        <f>VLOOKUP(C42,игроки1,9,0)</f>
        <v>0</v>
      </c>
      <c r="O42" s="10">
        <f>VLOOKUP(C42,игроки1,11,0)</f>
        <v>0</v>
      </c>
      <c r="P42" s="10">
        <f>VLOOKUP(C42,игроки1,13,0)</f>
        <v>0</v>
      </c>
      <c r="Q42" s="10">
        <f>VLOOKUP(C42,игроки1,15,0)</f>
        <v>0</v>
      </c>
      <c r="R42" s="10">
        <f>VLOOKUP(C42,игроки1,17,0)</f>
        <v>0</v>
      </c>
      <c r="S42" s="10">
        <f>VLOOKUP(C42,игроки1,19,0)</f>
        <v>0</v>
      </c>
      <c r="T42" s="10">
        <f>VLOOKUP(C42,игроки1,21,0)</f>
        <v>0</v>
      </c>
      <c r="U42" s="10">
        <f>VLOOKUP(C42,игроки1,23,0)</f>
        <v>0</v>
      </c>
      <c r="V42" s="18"/>
      <c r="W42" s="18">
        <f>VLOOKUP(C42,игроки1,25,0)</f>
        <v>0</v>
      </c>
      <c r="X42" s="16">
        <f>COUNTIFS(M42:W42,"&gt;0")</f>
        <v>0</v>
      </c>
    </row>
    <row r="43" spans="1:24" ht="12.75" customHeight="1">
      <c r="A43" s="13">
        <v>39</v>
      </c>
      <c r="B43" s="13"/>
      <c r="C43" s="9" t="s">
        <v>268</v>
      </c>
      <c r="D43" s="14" t="s">
        <v>283</v>
      </c>
      <c r="E43" s="14">
        <f>VLOOKUP(C43,Spisok!$A$1:$AA$9626,5,0)</f>
        <v>1549.5561441852851</v>
      </c>
      <c r="F43" s="8">
        <f>VLOOKUP(C43,Spisok!$A$1:$AA$9626,2,0)</f>
        <v>0</v>
      </c>
      <c r="G43" s="8" t="str">
        <f>VLOOKUP(C43,Spisok!$A$1:$AA$9626,4,0)</f>
        <v>LAT</v>
      </c>
      <c r="H43" s="10">
        <v>32.418576702455731</v>
      </c>
      <c r="I43" s="10">
        <v>21.920041091781989</v>
      </c>
      <c r="J43" s="10">
        <v>16.72422363498417</v>
      </c>
      <c r="K43" s="10">
        <f>LARGE(M43:W43,1)+LARGE(M43:W43,2)+LARGE(M43:W43,3)+LARGE(M43:W43,4)+LARGE(M43:W43,5)</f>
        <v>0</v>
      </c>
      <c r="L43" s="5">
        <f>SUM(H43:K43)</f>
        <v>71.062841429221891</v>
      </c>
      <c r="M43" s="10">
        <f>VLOOKUP(C43,игроки1,7,0)</f>
        <v>0</v>
      </c>
      <c r="N43" s="10">
        <f>VLOOKUP(C43,игроки1,9,0)</f>
        <v>0</v>
      </c>
      <c r="O43" s="10">
        <f>VLOOKUP(C43,игроки1,11,0)</f>
        <v>0</v>
      </c>
      <c r="P43" s="10">
        <f>VLOOKUP(C43,игроки1,13,0)</f>
        <v>0</v>
      </c>
      <c r="Q43" s="10">
        <f>VLOOKUP(C43,игроки1,15,0)</f>
        <v>0</v>
      </c>
      <c r="R43" s="10">
        <f>VLOOKUP(C43,игроки1,17,0)</f>
        <v>0</v>
      </c>
      <c r="S43" s="10">
        <f>VLOOKUP(C43,игроки1,19,0)</f>
        <v>0</v>
      </c>
      <c r="T43" s="10">
        <f>VLOOKUP(C43,игроки1,21,0)</f>
        <v>0</v>
      </c>
      <c r="U43" s="10">
        <f>VLOOKUP(C43,игроки1,23,0)</f>
        <v>0</v>
      </c>
      <c r="V43" s="18"/>
      <c r="W43" s="18">
        <f>VLOOKUP(C43,игроки1,25,0)</f>
        <v>0</v>
      </c>
      <c r="X43" s="16">
        <f>COUNTIFS(M43:W43,"&gt;0")</f>
        <v>0</v>
      </c>
    </row>
    <row r="44" spans="1:24" ht="12.75" customHeight="1">
      <c r="A44" s="13">
        <v>40</v>
      </c>
      <c r="B44" s="13"/>
      <c r="C44" s="9" t="s">
        <v>89</v>
      </c>
      <c r="D44" s="9" t="s">
        <v>276</v>
      </c>
      <c r="E44" s="45">
        <f>VLOOKUP(C44,Spisok!$A$1:$AA$9626,5,0)</f>
        <v>1687.5760535602803</v>
      </c>
      <c r="F44" s="8">
        <f>VLOOKUP(C44,Spisok!$A$1:$AA$9626,2,0)</f>
        <v>0</v>
      </c>
      <c r="G44" s="8" t="str">
        <f>VLOOKUP(C44,Spisok!$A$1:$AA$9626,4,0)</f>
        <v>LAT</v>
      </c>
      <c r="H44" s="10">
        <v>21.56312697478285</v>
      </c>
      <c r="I44" s="10">
        <v>49.254077108261029</v>
      </c>
      <c r="J44" s="10">
        <v>0</v>
      </c>
      <c r="K44" s="10">
        <f>LARGE(M44:W44,1)+LARGE(M44:W44,2)+LARGE(M44:W44,3)+LARGE(M44:W44,4)+LARGE(M44:W44,5)</f>
        <v>0</v>
      </c>
      <c r="L44" s="5">
        <f>SUM(H44:K44)</f>
        <v>70.817204083043876</v>
      </c>
      <c r="M44" s="10">
        <f>VLOOKUP(C44,игроки1,7,0)</f>
        <v>0</v>
      </c>
      <c r="N44" s="10">
        <f>VLOOKUP(C44,игроки1,9,0)</f>
        <v>0</v>
      </c>
      <c r="O44" s="10">
        <f>VLOOKUP(C44,игроки1,11,0)</f>
        <v>0</v>
      </c>
      <c r="P44" s="10">
        <f>VLOOKUP(C44,игроки1,13,0)</f>
        <v>0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0</v>
      </c>
      <c r="T44" s="10">
        <f>VLOOKUP(C44,игроки1,21,0)</f>
        <v>0</v>
      </c>
      <c r="U44" s="10">
        <f>VLOOKUP(C44,игроки1,23,0)</f>
        <v>0</v>
      </c>
      <c r="V44" s="18"/>
      <c r="W44" s="18">
        <f>VLOOKUP(C44,игроки1,25,0)</f>
        <v>0</v>
      </c>
      <c r="X44" s="16">
        <f>COUNTIFS(M44:W44,"&gt;0")</f>
        <v>0</v>
      </c>
    </row>
    <row r="45" spans="1:24" ht="12.75" customHeight="1">
      <c r="A45" s="13">
        <v>41</v>
      </c>
      <c r="B45" s="13"/>
      <c r="C45" s="9" t="s">
        <v>130</v>
      </c>
      <c r="D45" s="9" t="s">
        <v>147</v>
      </c>
      <c r="E45" s="14">
        <f>VLOOKUP(C45,Spisok!$A$1:$AA$9626,5,0)</f>
        <v>1687.6448220716261</v>
      </c>
      <c r="F45" s="8" t="str">
        <f>VLOOKUP(C45,Spisok!$A$1:$AA$9626,2,0)</f>
        <v>IM</v>
      </c>
      <c r="G45" s="8" t="str">
        <f>VLOOKUP(C45,Spisok!$A$1:$AA$9626,4,0)</f>
        <v>LAT</v>
      </c>
      <c r="H45" s="10">
        <v>0</v>
      </c>
      <c r="I45" s="10">
        <v>26.146449704142015</v>
      </c>
      <c r="J45" s="10">
        <v>43.971259908752842</v>
      </c>
      <c r="K45" s="10">
        <f>LARGE(M45:W45,1)+LARGE(M45:W45,2)+LARGE(M45:W45,3)+LARGE(M45:W45,4)+LARGE(M45:W45,5)</f>
        <v>0</v>
      </c>
      <c r="L45" s="5">
        <f>SUM(H45:K45)</f>
        <v>70.117709612894856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VLOOKUP(C45,игроки1,13,0)</f>
        <v>0</v>
      </c>
      <c r="Q45" s="10">
        <f>VLOOKUP(C45,игроки1,15,0)</f>
        <v>0</v>
      </c>
      <c r="R45" s="10">
        <f>VLOOKUP(C45,игроки1,17,0)</f>
        <v>0</v>
      </c>
      <c r="S45" s="10">
        <f>VLOOKUP(C45,игроки1,19,0)</f>
        <v>0</v>
      </c>
      <c r="T45" s="10">
        <f>VLOOKUP(C45,игроки1,21,0)</f>
        <v>0</v>
      </c>
      <c r="U45" s="10">
        <f>VLOOKUP(C45,игроки1,23,0)</f>
        <v>0</v>
      </c>
      <c r="V45" s="18"/>
      <c r="W45" s="18">
        <f>VLOOKUP(C45,игроки1,25,0)</f>
        <v>0</v>
      </c>
      <c r="X45" s="16">
        <f>COUNTIFS(M45:W45,"&gt;0")</f>
        <v>0</v>
      </c>
    </row>
    <row r="46" spans="1:24" ht="12.75" customHeight="1">
      <c r="A46" s="13">
        <v>42</v>
      </c>
      <c r="B46" s="13"/>
      <c r="C46" s="9" t="s">
        <v>332</v>
      </c>
      <c r="D46" s="9" t="s">
        <v>225</v>
      </c>
      <c r="E46" s="45">
        <f>VLOOKUP(C46,Spisok!$A$1:$AA$9626,5,0)</f>
        <v>1685.6813520527371</v>
      </c>
      <c r="F46" s="8" t="str">
        <f>VLOOKUP(C46,Spisok!$A$1:$AA$9626,2,0)</f>
        <v>GM</v>
      </c>
      <c r="G46" s="8" t="str">
        <f>VLOOKUP(C46,Spisok!$A$1:$AA$9626,4,0)</f>
        <v>LAT</v>
      </c>
      <c r="H46" s="10">
        <v>66.715417698769258</v>
      </c>
      <c r="I46" s="10">
        <v>0</v>
      </c>
      <c r="J46" s="10">
        <v>0</v>
      </c>
      <c r="K46" s="10">
        <f>LARGE(M46:W46,1)+LARGE(M46:W46,2)+LARGE(M46:W46,3)+LARGE(M46:W46,4)+LARGE(M46:W46,5)</f>
        <v>0</v>
      </c>
      <c r="L46" s="5">
        <f>SUM(H46:K46)</f>
        <v>66.715417698769258</v>
      </c>
      <c r="M46" s="10">
        <f>VLOOKUP(C46,игроки1,7,0)</f>
        <v>0</v>
      </c>
      <c r="N46" s="10">
        <f>VLOOKUP(C46,игроки1,9,0)</f>
        <v>0</v>
      </c>
      <c r="O46" s="10">
        <f>VLOOKUP(C46,игроки1,11,0)</f>
        <v>0</v>
      </c>
      <c r="P46" s="10">
        <f>VLOOKUP(C46,игроки1,13,0)</f>
        <v>0</v>
      </c>
      <c r="Q46" s="10">
        <f>VLOOKUP(C46,игроки1,15,0)</f>
        <v>0</v>
      </c>
      <c r="R46" s="10">
        <f>VLOOKUP(C46,игроки1,17,0)</f>
        <v>0</v>
      </c>
      <c r="S46" s="10">
        <f>VLOOKUP(C46,игроки1,19,0)</f>
        <v>0</v>
      </c>
      <c r="T46" s="10">
        <f>VLOOKUP(C46,игроки1,21,0)</f>
        <v>0</v>
      </c>
      <c r="U46" s="10">
        <f>VLOOKUP(C46,игроки1,23,0)</f>
        <v>0</v>
      </c>
      <c r="V46" s="18"/>
      <c r="W46" s="18">
        <f>VLOOKUP(C46,игроки1,25,0)</f>
        <v>0</v>
      </c>
      <c r="X46" s="16">
        <f>COUNTIFS(M46:W46,"&gt;0")</f>
        <v>0</v>
      </c>
    </row>
    <row r="47" spans="1:24" ht="12.75" customHeight="1">
      <c r="A47" s="13">
        <v>43</v>
      </c>
      <c r="B47" s="13">
        <v>21</v>
      </c>
      <c r="C47" s="9" t="s">
        <v>373</v>
      </c>
      <c r="D47" s="9"/>
      <c r="E47" s="14">
        <f>VLOOKUP(C47,Spisok!$A$1:$AA$9626,5,0)</f>
        <v>1434.5775570159058</v>
      </c>
      <c r="F47" s="8">
        <f>VLOOKUP(C47,Spisok!$A$1:$AA$9626,2,0)</f>
        <v>0</v>
      </c>
      <c r="G47" s="8" t="str">
        <f>VLOOKUP(C47,Spisok!$A$1:$AA$9626,4,0)</f>
        <v>EST</v>
      </c>
      <c r="H47" s="10"/>
      <c r="I47" s="10"/>
      <c r="J47" s="10">
        <v>50.10001141993979</v>
      </c>
      <c r="K47" s="10">
        <f>LARGE(M47:W47,1)+LARGE(M47:W47,2)+LARGE(M47:W47,3)+LARGE(M47:W47,4)+LARGE(M47:W47,5)</f>
        <v>15.500000000000002</v>
      </c>
      <c r="L47" s="5">
        <f>SUM(H47:K47)</f>
        <v>65.60001141993979</v>
      </c>
      <c r="M47" s="10">
        <f>VLOOKUP(C47,игроки1,7,0)</f>
        <v>15.500000000000002</v>
      </c>
      <c r="N47" s="10">
        <f>VLOOKUP(C47,игроки1,9,0)</f>
        <v>0</v>
      </c>
      <c r="O47" s="10">
        <f>VLOOKUP(C47,игроки1,11,0)</f>
        <v>0</v>
      </c>
      <c r="P47" s="10">
        <f>VLOOKUP(C47,игроки1,13,0)</f>
        <v>0</v>
      </c>
      <c r="Q47" s="10">
        <f>VLOOKUP(C47,игроки1,15,0)</f>
        <v>0</v>
      </c>
      <c r="R47" s="10">
        <f>VLOOKUP(C47,игроки1,17,0)</f>
        <v>0</v>
      </c>
      <c r="S47" s="10">
        <f>VLOOKUP(C47,игроки1,19,0)</f>
        <v>0</v>
      </c>
      <c r="T47" s="10">
        <f>VLOOKUP(C47,игроки1,21,0)</f>
        <v>0</v>
      </c>
      <c r="U47" s="10">
        <f>VLOOKUP(C47,игроки1,23,0)</f>
        <v>0</v>
      </c>
      <c r="V47" s="18"/>
      <c r="W47" s="18">
        <f>VLOOKUP(C47,игроки1,25,0)</f>
        <v>0</v>
      </c>
      <c r="X47" s="16">
        <f>COUNTIFS(M47:W47,"&gt;0")</f>
        <v>1</v>
      </c>
    </row>
    <row r="48" spans="1:24" ht="12.75" customHeight="1">
      <c r="A48" s="13">
        <v>44</v>
      </c>
      <c r="B48" s="13">
        <v>34</v>
      </c>
      <c r="C48" s="9" t="s">
        <v>311</v>
      </c>
      <c r="D48" s="9"/>
      <c r="E48" s="14">
        <f>VLOOKUP(C48,Spisok!$A$1:$AA$9626,5,0)</f>
        <v>1344.0829067563827</v>
      </c>
      <c r="F48" s="8">
        <f>VLOOKUP(C48,Spisok!$A$1:$AA$9626,2,0)</f>
        <v>0</v>
      </c>
      <c r="G48" s="8" t="str">
        <f>VLOOKUP(C48,Spisok!$A$1:$AA$9626,4,0)</f>
        <v>EST</v>
      </c>
      <c r="H48" s="10">
        <v>12.359383947809478</v>
      </c>
      <c r="I48" s="10">
        <v>27.976391862032344</v>
      </c>
      <c r="J48" s="10">
        <v>20.819936498236011</v>
      </c>
      <c r="K48" s="10">
        <f>LARGE(M48:W48,1)+LARGE(M48:W48,2)+LARGE(M48:W48,3)+LARGE(M48:W48,4)+LARGE(M48:W48,5)</f>
        <v>4.3125693881837543</v>
      </c>
      <c r="L48" s="5">
        <f>SUM(H48:K48)</f>
        <v>65.468281696261585</v>
      </c>
      <c r="M48" s="10">
        <f>VLOOKUP(C48,игроки1,7,0)</f>
        <v>0</v>
      </c>
      <c r="N48" s="10">
        <f>VLOOKUP(C48,игроки1,9,0)</f>
        <v>4.3125693881837543</v>
      </c>
      <c r="O48" s="10">
        <f>VLOOKUP(C48,игроки1,11,0)</f>
        <v>0</v>
      </c>
      <c r="P48" s="10">
        <f>VLOOKUP(C48,игроки1,13,0)</f>
        <v>0</v>
      </c>
      <c r="Q48" s="10">
        <f>VLOOKUP(C48,игроки1,15,0)</f>
        <v>0</v>
      </c>
      <c r="R48" s="10">
        <f>VLOOKUP(C48,игроки1,17,0)</f>
        <v>0</v>
      </c>
      <c r="S48" s="10">
        <f>VLOOKUP(C48,игроки1,19,0)</f>
        <v>0</v>
      </c>
      <c r="T48" s="10">
        <f>VLOOKUP(C48,игроки1,21,0)</f>
        <v>0</v>
      </c>
      <c r="U48" s="10">
        <f>VLOOKUP(C48,игроки1,23,0)</f>
        <v>0</v>
      </c>
      <c r="V48" s="18"/>
      <c r="W48" s="18">
        <f>VLOOKUP(C48,игроки1,25,0)</f>
        <v>0</v>
      </c>
      <c r="X48" s="16">
        <f>COUNTIFS(M48:W48,"&gt;0")</f>
        <v>1</v>
      </c>
    </row>
    <row r="49" spans="1:24" ht="12.75" customHeight="1">
      <c r="A49" s="13">
        <v>45</v>
      </c>
      <c r="B49" s="13"/>
      <c r="C49" s="9" t="s">
        <v>28</v>
      </c>
      <c r="D49" s="9" t="s">
        <v>210</v>
      </c>
      <c r="E49" s="45">
        <f>VLOOKUP(C49,Spisok!$A$1:$AA$9626,5,0)</f>
        <v>1524</v>
      </c>
      <c r="F49" s="8" t="str">
        <f>VLOOKUP(C49,Spisok!$A$1:$AA$9626,2,0)</f>
        <v>IM</v>
      </c>
      <c r="G49" s="8" t="str">
        <f>VLOOKUP(C49,Spisok!$A$1:$AA$9626,4,0)</f>
        <v>LAT</v>
      </c>
      <c r="H49" s="10">
        <v>22.005935571419258</v>
      </c>
      <c r="I49" s="10">
        <v>33.621291983968042</v>
      </c>
      <c r="J49" s="10">
        <v>0</v>
      </c>
      <c r="K49" s="10">
        <f>LARGE(M49:W49,1)+LARGE(M49:W49,2)+LARGE(M49:W49,3)+LARGE(M49:W49,4)+LARGE(M49:W49,5)</f>
        <v>0</v>
      </c>
      <c r="L49" s="5">
        <f>SUM(H49:K49)</f>
        <v>55.6272275553873</v>
      </c>
      <c r="M49" s="10">
        <f>VLOOKUP(C49,игроки1,7,0)</f>
        <v>0</v>
      </c>
      <c r="N49" s="10">
        <f>VLOOKUP(C49,игроки1,9,0)</f>
        <v>0</v>
      </c>
      <c r="O49" s="10">
        <f>VLOOKUP(C49,игроки1,11,0)</f>
        <v>0</v>
      </c>
      <c r="P49" s="10">
        <f>VLOOKUP(C49,игроки1,13,0)</f>
        <v>0</v>
      </c>
      <c r="Q49" s="10">
        <f>VLOOKUP(C49,игроки1,15,0)</f>
        <v>0</v>
      </c>
      <c r="R49" s="10">
        <f>VLOOKUP(C49,игроки1,17,0)</f>
        <v>0</v>
      </c>
      <c r="S49" s="10">
        <f>VLOOKUP(C49,игроки1,19,0)</f>
        <v>0</v>
      </c>
      <c r="T49" s="10">
        <f>VLOOKUP(C49,игроки1,21,0)</f>
        <v>0</v>
      </c>
      <c r="U49" s="10">
        <f>VLOOKUP(C49,игроки1,23,0)</f>
        <v>0</v>
      </c>
      <c r="V49" s="18"/>
      <c r="W49" s="18">
        <f>VLOOKUP(C49,игроки1,25,0)</f>
        <v>0</v>
      </c>
      <c r="X49" s="16">
        <f>COUNTIFS(M49:W49,"&gt;0")</f>
        <v>0</v>
      </c>
    </row>
    <row r="50" spans="1:24" ht="12.75" customHeight="1">
      <c r="A50" s="13">
        <v>46</v>
      </c>
      <c r="B50" s="13"/>
      <c r="C50" s="9" t="s">
        <v>302</v>
      </c>
      <c r="D50" s="9"/>
      <c r="E50" s="14">
        <f>VLOOKUP(C50,Spisok!$A$1:$AA$9626,5,0)</f>
        <v>1153.1549619302446</v>
      </c>
      <c r="F50" s="8">
        <f>VLOOKUP(C50,Spisok!$A$1:$AA$9626,2,0)</f>
        <v>0</v>
      </c>
      <c r="G50" s="8" t="str">
        <f>VLOOKUP(C50,Spisok!$A$1:$AA$9626,4,0)</f>
        <v>USA</v>
      </c>
      <c r="H50" s="10"/>
      <c r="I50" s="10"/>
      <c r="J50" s="10">
        <v>55.578512396694215</v>
      </c>
      <c r="K50" s="10">
        <f>LARGE(M50:W50,1)+LARGE(M50:W50,2)+LARGE(M50:W50,3)+LARGE(M50:W50,4)+LARGE(M50:W50,5)</f>
        <v>0</v>
      </c>
      <c r="L50" s="5">
        <f>SUM(H50:K50)</f>
        <v>55.578512396694215</v>
      </c>
      <c r="M50" s="10">
        <f>VLOOKUP(C50,игроки1,7,0)</f>
        <v>0</v>
      </c>
      <c r="N50" s="10">
        <f>VLOOKUP(C50,игроки1,9,0)</f>
        <v>0</v>
      </c>
      <c r="O50" s="10">
        <f>VLOOKUP(C50,игроки1,11,0)</f>
        <v>0</v>
      </c>
      <c r="P50" s="10">
        <f>VLOOKUP(C50,игроки1,13,0)</f>
        <v>0</v>
      </c>
      <c r="Q50" s="10">
        <f>VLOOKUP(C50,игроки1,15,0)</f>
        <v>0</v>
      </c>
      <c r="R50" s="10">
        <f>VLOOKUP(C50,игроки1,17,0)</f>
        <v>0</v>
      </c>
      <c r="S50" s="10">
        <f>VLOOKUP(C50,игроки1,19,0)</f>
        <v>0</v>
      </c>
      <c r="T50" s="10">
        <f>VLOOKUP(C50,игроки1,21,0)</f>
        <v>0</v>
      </c>
      <c r="U50" s="10">
        <f>VLOOKUP(C50,игроки1,23,0)</f>
        <v>0</v>
      </c>
      <c r="V50" s="18"/>
      <c r="W50" s="18">
        <f>VLOOKUP(C50,игроки1,25,0)</f>
        <v>0</v>
      </c>
      <c r="X50" s="16">
        <f>COUNTIFS(M50:W50,"&gt;0")</f>
        <v>0</v>
      </c>
    </row>
    <row r="51" spans="1:24" ht="12.75" customHeight="1">
      <c r="A51" s="13">
        <v>47</v>
      </c>
      <c r="B51" s="13">
        <v>25</v>
      </c>
      <c r="C51" s="9" t="s">
        <v>352</v>
      </c>
      <c r="D51" s="9"/>
      <c r="E51" s="14">
        <f>VLOOKUP(C51,Spisok!$A$1:$AA$9626,5,0)</f>
        <v>1384.1616023041304</v>
      </c>
      <c r="F51" s="8">
        <f>VLOOKUP(C51,Spisok!$A$1:$AA$9626,2,0)</f>
        <v>0</v>
      </c>
      <c r="G51" s="8" t="str">
        <f>VLOOKUP(C51,Spisok!$A$1:$AA$9626,4,0)</f>
        <v>LAT</v>
      </c>
      <c r="H51" s="10"/>
      <c r="I51" s="10">
        <v>8.889785047079565</v>
      </c>
      <c r="J51" s="10">
        <v>26.132408854478655</v>
      </c>
      <c r="K51" s="10">
        <f>LARGE(M51:W51,1)+LARGE(M51:W51,2)+LARGE(M51:W51,3)+LARGE(M51:W51,4)+LARGE(M51:W51,5)</f>
        <v>11.236121705229257</v>
      </c>
      <c r="L51" s="5">
        <f>SUM(H51:K51)</f>
        <v>46.258315606787477</v>
      </c>
      <c r="M51" s="10">
        <f>VLOOKUP(C51,игроки1,7,0)</f>
        <v>0</v>
      </c>
      <c r="N51" s="10">
        <f>VLOOKUP(C51,игроки1,9,0)</f>
        <v>11.236121705229257</v>
      </c>
      <c r="O51" s="10">
        <f>VLOOKUP(C51,игроки1,11,0)</f>
        <v>0</v>
      </c>
      <c r="P51" s="10">
        <f>VLOOKUP(C51,игроки1,13,0)</f>
        <v>0</v>
      </c>
      <c r="Q51" s="10">
        <f>VLOOKUP(C51,игроки1,15,0)</f>
        <v>0</v>
      </c>
      <c r="R51" s="10">
        <f>VLOOKUP(C51,игроки1,17,0)</f>
        <v>0</v>
      </c>
      <c r="S51" s="10">
        <f>VLOOKUP(C51,игроки1,19,0)</f>
        <v>0</v>
      </c>
      <c r="T51" s="10">
        <f>VLOOKUP(C51,игроки1,21,0)</f>
        <v>0</v>
      </c>
      <c r="U51" s="10">
        <f>VLOOKUP(C51,игроки1,23,0)</f>
        <v>0</v>
      </c>
      <c r="V51" s="18"/>
      <c r="W51" s="18">
        <f>VLOOKUP(C51,игроки1,25,0)</f>
        <v>0</v>
      </c>
      <c r="X51" s="16">
        <f>COUNTIFS(M51:W51,"&gt;0")</f>
        <v>1</v>
      </c>
    </row>
    <row r="52" spans="1:24" ht="12.75" customHeight="1">
      <c r="A52" s="13">
        <v>48</v>
      </c>
      <c r="B52" s="13">
        <v>14</v>
      </c>
      <c r="C52" s="9" t="s">
        <v>376</v>
      </c>
      <c r="D52" s="9"/>
      <c r="E52" s="14">
        <f>VLOOKUP(C52,Spisok!$A$1:$AA$9626,5,0)</f>
        <v>1500.6288645964357</v>
      </c>
      <c r="F52" s="8">
        <f>VLOOKUP(C52,Spisok!$A$1:$AA$9626,2,0)</f>
        <v>0</v>
      </c>
      <c r="G52" s="8" t="str">
        <f>VLOOKUP(C52,Spisok!$A$1:$AA$9626,4,0)</f>
        <v>EST</v>
      </c>
      <c r="H52" s="10"/>
      <c r="I52" s="10"/>
      <c r="J52" s="10">
        <v>20.592143714048419</v>
      </c>
      <c r="K52" s="10">
        <f>LARGE(M52:W52,1)+LARGE(M52:W52,2)+LARGE(M52:W52,3)+LARGE(M52:W52,4)+LARGE(M52:W52,5)</f>
        <v>24.362740667088495</v>
      </c>
      <c r="L52" s="5">
        <f>SUM(H52:K52)</f>
        <v>44.954884381136914</v>
      </c>
      <c r="M52" s="10">
        <f>VLOOKUP(C52,игроки1,7,0)</f>
        <v>0</v>
      </c>
      <c r="N52" s="10">
        <f>VLOOKUP(C52,игроки1,9,0)</f>
        <v>24.362740667088495</v>
      </c>
      <c r="O52" s="10">
        <f>VLOOKUP(C52,игроки1,11,0)</f>
        <v>0</v>
      </c>
      <c r="P52" s="10">
        <f>VLOOKUP(C52,игроки1,13,0)</f>
        <v>0</v>
      </c>
      <c r="Q52" s="10">
        <f>VLOOKUP(C52,игроки1,15,0)</f>
        <v>0</v>
      </c>
      <c r="R52" s="10">
        <f>VLOOKUP(C52,игроки1,17,0)</f>
        <v>0</v>
      </c>
      <c r="S52" s="10">
        <f>VLOOKUP(C52,игроки1,19,0)</f>
        <v>0</v>
      </c>
      <c r="T52" s="10">
        <f>VLOOKUP(C52,игроки1,21,0)</f>
        <v>0</v>
      </c>
      <c r="U52" s="10">
        <f>VLOOKUP(C52,игроки1,23,0)</f>
        <v>0</v>
      </c>
      <c r="V52" s="18"/>
      <c r="W52" s="18">
        <f>VLOOKUP(C52,игроки1,25,0)</f>
        <v>0</v>
      </c>
      <c r="X52" s="16">
        <f>COUNTIFS(M52:W52,"&gt;0")</f>
        <v>1</v>
      </c>
    </row>
    <row r="53" spans="1:24" ht="12.75" customHeight="1">
      <c r="A53" s="13">
        <v>49</v>
      </c>
      <c r="B53" s="13"/>
      <c r="C53" s="9" t="s">
        <v>323</v>
      </c>
      <c r="D53" s="9" t="s">
        <v>337</v>
      </c>
      <c r="E53" s="14">
        <f>VLOOKUP(C53,Spisok!$A$1:$AA$9626,5,0)</f>
        <v>1479</v>
      </c>
      <c r="F53" s="8">
        <f>VLOOKUP(C53,Spisok!$A$1:$AA$9626,2,0)</f>
        <v>0</v>
      </c>
      <c r="G53" s="8" t="str">
        <f>VLOOKUP(C53,Spisok!$A$1:$AA$9626,4,0)</f>
        <v>LAT</v>
      </c>
      <c r="H53" s="10"/>
      <c r="I53" s="10">
        <v>19.787981606642298</v>
      </c>
      <c r="J53" s="10">
        <v>24.821937481941191</v>
      </c>
      <c r="K53" s="10">
        <f>LARGE(M53:W53,1)+LARGE(M53:W53,2)+LARGE(M53:W53,3)+LARGE(M53:W53,4)+LARGE(M53:W53,5)</f>
        <v>0</v>
      </c>
      <c r="L53" s="5">
        <f>SUM(H53:K53)</f>
        <v>44.609919088583489</v>
      </c>
      <c r="M53" s="10">
        <f>VLOOKUP(C53,игроки1,7,0)</f>
        <v>0</v>
      </c>
      <c r="N53" s="10">
        <f>VLOOKUP(C53,игроки1,9,0)</f>
        <v>0</v>
      </c>
      <c r="O53" s="10">
        <f>VLOOKUP(C53,игроки1,11,0)</f>
        <v>0</v>
      </c>
      <c r="P53" s="10">
        <f>VLOOKUP(C53,игроки1,13,0)</f>
        <v>0</v>
      </c>
      <c r="Q53" s="10">
        <f>VLOOKUP(C53,игроки1,15,0)</f>
        <v>0</v>
      </c>
      <c r="R53" s="10">
        <f>VLOOKUP(C53,игроки1,17,0)</f>
        <v>0</v>
      </c>
      <c r="S53" s="10">
        <f>VLOOKUP(C53,игроки1,19,0)</f>
        <v>0</v>
      </c>
      <c r="T53" s="10">
        <f>VLOOKUP(C53,игроки1,21,0)</f>
        <v>0</v>
      </c>
      <c r="U53" s="10">
        <f>VLOOKUP(C53,игроки1,23,0)</f>
        <v>0</v>
      </c>
      <c r="V53" s="18"/>
      <c r="W53" s="18">
        <f>VLOOKUP(C53,игроки1,25,0)</f>
        <v>0</v>
      </c>
      <c r="X53" s="16">
        <f>COUNTIFS(M53:W53,"&gt;0")</f>
        <v>0</v>
      </c>
    </row>
    <row r="54" spans="1:24" ht="12.75" customHeight="1">
      <c r="A54" s="13">
        <v>50</v>
      </c>
      <c r="B54" s="13"/>
      <c r="C54" s="9" t="s">
        <v>305</v>
      </c>
      <c r="D54" s="9" t="s">
        <v>334</v>
      </c>
      <c r="E54" s="45">
        <f>VLOOKUP(C54,Spisok!$A$1:$AA$9626,5,0)</f>
        <v>1540.9737384595514</v>
      </c>
      <c r="F54" s="8">
        <f>VLOOKUP(C54,Spisok!$A$1:$AA$9626,2,0)</f>
        <v>0</v>
      </c>
      <c r="G54" s="8" t="str">
        <f>VLOOKUP(C54,Spisok!$A$1:$AA$9626,4,0)</f>
        <v>LAT</v>
      </c>
      <c r="H54" s="10">
        <v>44.401341444492282</v>
      </c>
      <c r="I54" s="10">
        <v>0</v>
      </c>
      <c r="J54" s="10">
        <v>0</v>
      </c>
      <c r="K54" s="10">
        <f>LARGE(M54:W54,1)+LARGE(M54:W54,2)+LARGE(M54:W54,3)+LARGE(M54:W54,4)+LARGE(M54:W54,5)</f>
        <v>0</v>
      </c>
      <c r="L54" s="5">
        <f>SUM(H54:K54)</f>
        <v>44.401341444492282</v>
      </c>
      <c r="M54" s="10">
        <f>VLOOKUP(C54,игроки1,7,0)</f>
        <v>0</v>
      </c>
      <c r="N54" s="10">
        <f>VLOOKUP(C54,игроки1,9,0)</f>
        <v>0</v>
      </c>
      <c r="O54" s="10">
        <f>VLOOKUP(C54,игроки1,11,0)</f>
        <v>0</v>
      </c>
      <c r="P54" s="10">
        <f>VLOOKUP(C54,игроки1,13,0)</f>
        <v>0</v>
      </c>
      <c r="Q54" s="10">
        <f>VLOOKUP(C54,игроки1,15,0)</f>
        <v>0</v>
      </c>
      <c r="R54" s="10">
        <f>VLOOKUP(C54,игроки1,17,0)</f>
        <v>0</v>
      </c>
      <c r="S54" s="10">
        <f>VLOOKUP(C54,игроки1,19,0)</f>
        <v>0</v>
      </c>
      <c r="T54" s="10">
        <f>VLOOKUP(C54,игроки1,21,0)</f>
        <v>0</v>
      </c>
      <c r="U54" s="10">
        <f>VLOOKUP(C54,игроки1,23,0)</f>
        <v>0</v>
      </c>
      <c r="V54" s="18"/>
      <c r="W54" s="18">
        <f>VLOOKUP(C54,игроки1,25,0)</f>
        <v>0</v>
      </c>
      <c r="X54" s="16">
        <f>COUNTIFS(M54:W54,"&gt;0")</f>
        <v>0</v>
      </c>
    </row>
    <row r="55" spans="1:24" ht="12.75" customHeight="1">
      <c r="A55" s="13">
        <v>51</v>
      </c>
      <c r="B55" s="13">
        <v>29</v>
      </c>
      <c r="C55" s="9" t="s">
        <v>355</v>
      </c>
      <c r="D55" s="9"/>
      <c r="E55" s="14">
        <f>VLOOKUP(C55,Spisok!$A$1:$AA$9626,5,0)</f>
        <v>1274.7885085205407</v>
      </c>
      <c r="F55" s="8">
        <f>VLOOKUP(C55,Spisok!$A$1:$AA$9626,2,0)</f>
        <v>0</v>
      </c>
      <c r="G55" s="8" t="str">
        <f>VLOOKUP(C55,Spisok!$A$1:$AA$9626,4,0)</f>
        <v>LAT</v>
      </c>
      <c r="H55" s="10"/>
      <c r="I55" s="10">
        <v>6.8636363636363633</v>
      </c>
      <c r="J55" s="10">
        <v>26.950111394583192</v>
      </c>
      <c r="K55" s="10">
        <f>LARGE(M55:W55,1)+LARGE(M55:W55,2)+LARGE(M55:W55,3)+LARGE(M55:W55,4)+LARGE(M55:W55,5)</f>
        <v>7.9796264855687609</v>
      </c>
      <c r="L55" s="5">
        <f>SUM(H55:K55)</f>
        <v>41.793374243788314</v>
      </c>
      <c r="M55" s="10">
        <f>VLOOKUP(C55,игроки1,7,0)</f>
        <v>7.9796264855687609</v>
      </c>
      <c r="N55" s="10">
        <f>VLOOKUP(C55,игроки1,9,0)</f>
        <v>0</v>
      </c>
      <c r="O55" s="10">
        <f>VLOOKUP(C55,игроки1,11,0)</f>
        <v>0</v>
      </c>
      <c r="P55" s="10">
        <f>VLOOKUP(C55,игроки1,13,0)</f>
        <v>0</v>
      </c>
      <c r="Q55" s="10">
        <f>VLOOKUP(C55,игроки1,15,0)</f>
        <v>0</v>
      </c>
      <c r="R55" s="10">
        <f>VLOOKUP(C55,игроки1,17,0)</f>
        <v>0</v>
      </c>
      <c r="S55" s="10">
        <f>VLOOKUP(C55,игроки1,19,0)</f>
        <v>0</v>
      </c>
      <c r="T55" s="10">
        <f>VLOOKUP(C55,игроки1,21,0)</f>
        <v>0</v>
      </c>
      <c r="U55" s="10">
        <f>VLOOKUP(C55,игроки1,23,0)</f>
        <v>0</v>
      </c>
      <c r="V55" s="18"/>
      <c r="W55" s="18">
        <f>VLOOKUP(C55,игроки1,25,0)</f>
        <v>0</v>
      </c>
      <c r="X55" s="16">
        <f>COUNTIFS(M55:W55,"&gt;0")</f>
        <v>1</v>
      </c>
    </row>
    <row r="56" spans="1:24" ht="12.75" customHeight="1">
      <c r="A56" s="13">
        <v>52</v>
      </c>
      <c r="B56" s="13">
        <v>9</v>
      </c>
      <c r="C56" s="9" t="s">
        <v>71</v>
      </c>
      <c r="D56" s="9"/>
      <c r="E56" s="14">
        <f>VLOOKUP(C56,Spisok!$A$1:$AA$9626,5,0)</f>
        <v>1661.2495595709277</v>
      </c>
      <c r="F56" s="8">
        <f>VLOOKUP(C56,Spisok!$A$1:$AA$9626,2,0)</f>
        <v>0</v>
      </c>
      <c r="G56" s="8" t="str">
        <f>VLOOKUP(C56,Spisok!$A$1:$AA$9626,4,0)</f>
        <v>EST</v>
      </c>
      <c r="H56" s="10"/>
      <c r="I56" s="10"/>
      <c r="J56" s="10">
        <v>9.9403806466406799</v>
      </c>
      <c r="K56" s="10">
        <f>LARGE(M56:W56,1)+LARGE(M56:W56,2)+LARGE(M56:W56,3)+LARGE(M56:W56,4)+LARGE(M56:W56,5)</f>
        <v>31.820046237601613</v>
      </c>
      <c r="L56" s="5">
        <f>SUM(H56:K56)</f>
        <v>41.760426884242293</v>
      </c>
      <c r="M56" s="10">
        <f>VLOOKUP(C56,игроки1,7,0)</f>
        <v>18.181818181818183</v>
      </c>
      <c r="N56" s="10">
        <f>VLOOKUP(C56,игроки1,9,0)</f>
        <v>13.638228055783429</v>
      </c>
      <c r="O56" s="10">
        <f>VLOOKUP(C56,игроки1,11,0)</f>
        <v>0</v>
      </c>
      <c r="P56" s="10">
        <f>VLOOKUP(C56,игроки1,13,0)</f>
        <v>0</v>
      </c>
      <c r="Q56" s="10">
        <f>VLOOKUP(C56,игроки1,15,0)</f>
        <v>0</v>
      </c>
      <c r="R56" s="10">
        <f>VLOOKUP(C56,игроки1,17,0)</f>
        <v>0</v>
      </c>
      <c r="S56" s="10">
        <f>VLOOKUP(C56,игроки1,19,0)</f>
        <v>0</v>
      </c>
      <c r="T56" s="10">
        <f>VLOOKUP(C56,игроки1,21,0)</f>
        <v>0</v>
      </c>
      <c r="U56" s="10">
        <f>VLOOKUP(C56,игроки1,23,0)</f>
        <v>0</v>
      </c>
      <c r="V56" s="18"/>
      <c r="W56" s="18">
        <f>VLOOKUP(C56,игроки1,25,0)</f>
        <v>0</v>
      </c>
      <c r="X56" s="16">
        <f>COUNTIFS(M56:W56,"&gt;0")</f>
        <v>2</v>
      </c>
    </row>
    <row r="57" spans="1:24" ht="12.75" customHeight="1">
      <c r="A57" s="13">
        <v>53</v>
      </c>
      <c r="B57" s="13"/>
      <c r="C57" s="9" t="s">
        <v>193</v>
      </c>
      <c r="D57" s="9" t="s">
        <v>202</v>
      </c>
      <c r="E57" s="14">
        <f>VLOOKUP(C57,Spisok!$A$1:$AA$9626,5,0)</f>
        <v>1536.6359905314844</v>
      </c>
      <c r="F57" s="8">
        <f>VLOOKUP(C57,Spisok!$A$1:$AA$9626,2,0)</f>
        <v>0</v>
      </c>
      <c r="G57" s="8" t="str">
        <f>VLOOKUP(C57,Spisok!$A$1:$AA$9626,4,0)</f>
        <v>LAT</v>
      </c>
      <c r="H57" s="10">
        <v>0</v>
      </c>
      <c r="I57" s="10">
        <v>27.406417112299469</v>
      </c>
      <c r="J57" s="10">
        <v>13.144271031594974</v>
      </c>
      <c r="K57" s="10">
        <f>LARGE(M57:W57,1)+LARGE(M57:W57,2)+LARGE(M57:W57,3)+LARGE(M57:W57,4)+LARGE(M57:W57,5)</f>
        <v>0</v>
      </c>
      <c r="L57" s="5">
        <f>SUM(H57:K57)</f>
        <v>40.55068814389444</v>
      </c>
      <c r="M57" s="10">
        <f>VLOOKUP(C57,игроки1,7,0)</f>
        <v>0</v>
      </c>
      <c r="N57" s="10">
        <f>VLOOKUP(C57,игроки1,9,0)</f>
        <v>0</v>
      </c>
      <c r="O57" s="10">
        <f>VLOOKUP(C57,игроки1,11,0)</f>
        <v>0</v>
      </c>
      <c r="P57" s="10">
        <f>VLOOKUP(C57,игроки1,13,0)</f>
        <v>0</v>
      </c>
      <c r="Q57" s="10">
        <f>VLOOKUP(C57,игроки1,15,0)</f>
        <v>0</v>
      </c>
      <c r="R57" s="10">
        <f>VLOOKUP(C57,игроки1,17,0)</f>
        <v>0</v>
      </c>
      <c r="S57" s="10">
        <f>VLOOKUP(C57,игроки1,19,0)</f>
        <v>0</v>
      </c>
      <c r="T57" s="10">
        <f>VLOOKUP(C57,игроки1,21,0)</f>
        <v>0</v>
      </c>
      <c r="U57" s="10">
        <f>VLOOKUP(C57,игроки1,23,0)</f>
        <v>0</v>
      </c>
      <c r="V57" s="18"/>
      <c r="W57" s="18">
        <f>VLOOKUP(C57,игроки1,25,0)</f>
        <v>0</v>
      </c>
      <c r="X57" s="16">
        <f>COUNTIFS(M57:W57,"&gt;0")</f>
        <v>0</v>
      </c>
    </row>
    <row r="58" spans="1:24" ht="12.75" customHeight="1">
      <c r="A58" s="13">
        <v>54</v>
      </c>
      <c r="B58" s="13"/>
      <c r="C58" s="9" t="s">
        <v>359</v>
      </c>
      <c r="D58" s="9"/>
      <c r="E58" s="14">
        <f>VLOOKUP(C58,Spisok!$A$1:$AA$9626,5,0)</f>
        <v>1331.636445598876</v>
      </c>
      <c r="F58" s="8">
        <f>VLOOKUP(C58,Spisok!$A$1:$AA$9626,2,0)</f>
        <v>0</v>
      </c>
      <c r="G58" s="8" t="str">
        <f>VLOOKUP(C58,Spisok!$A$1:$AA$9626,4,0)</f>
        <v>GBR</v>
      </c>
      <c r="H58" s="10"/>
      <c r="I58" s="10">
        <v>19.384774894493201</v>
      </c>
      <c r="J58" s="10">
        <v>18.181818181818183</v>
      </c>
      <c r="K58" s="10">
        <f>LARGE(M58:W58,1)+LARGE(M58:W58,2)+LARGE(M58:W58,3)+LARGE(M58:W58,4)+LARGE(M58:W58,5)</f>
        <v>0</v>
      </c>
      <c r="L58" s="5">
        <f>SUM(H58:K58)</f>
        <v>37.566593076311385</v>
      </c>
      <c r="M58" s="10">
        <f>VLOOKUP(C58,игроки1,7,0)</f>
        <v>0</v>
      </c>
      <c r="N58" s="10">
        <f>VLOOKUP(C58,игроки1,9,0)</f>
        <v>0</v>
      </c>
      <c r="O58" s="10">
        <f>VLOOKUP(C58,игроки1,11,0)</f>
        <v>0</v>
      </c>
      <c r="P58" s="10">
        <f>VLOOKUP(C58,игроки1,13,0)</f>
        <v>0</v>
      </c>
      <c r="Q58" s="10">
        <f>VLOOKUP(C58,игроки1,15,0)</f>
        <v>0</v>
      </c>
      <c r="R58" s="10">
        <f>VLOOKUP(C58,игроки1,17,0)</f>
        <v>0</v>
      </c>
      <c r="S58" s="10">
        <f>VLOOKUP(C58,игроки1,19,0)</f>
        <v>0</v>
      </c>
      <c r="T58" s="10">
        <f>VLOOKUP(C58,игроки1,21,0)</f>
        <v>0</v>
      </c>
      <c r="U58" s="10">
        <f>VLOOKUP(C58,игроки1,23,0)</f>
        <v>0</v>
      </c>
      <c r="V58" s="18"/>
      <c r="W58" s="18">
        <f>VLOOKUP(C58,игроки1,25,0)</f>
        <v>0</v>
      </c>
      <c r="X58" s="16">
        <f>COUNTIFS(M58:W58,"&gt;0")</f>
        <v>0</v>
      </c>
    </row>
    <row r="59" spans="1:24" ht="12.75" customHeight="1">
      <c r="A59" s="13">
        <v>55</v>
      </c>
      <c r="B59" s="13"/>
      <c r="C59" s="9" t="s">
        <v>264</v>
      </c>
      <c r="D59" s="14" t="s">
        <v>287</v>
      </c>
      <c r="E59" s="14">
        <f>VLOOKUP(C59,Spisok!$A$1:$AA$9626,5,0)</f>
        <v>1302</v>
      </c>
      <c r="F59" s="8">
        <f>VLOOKUP(C59,Spisok!$A$1:$AA$9626,2,0)</f>
        <v>0</v>
      </c>
      <c r="G59" s="8" t="str">
        <f>VLOOKUP(C59,Spisok!$A$1:$AA$9626,4,0)</f>
        <v>EST</v>
      </c>
      <c r="H59" s="10">
        <v>9.0699393444859577</v>
      </c>
      <c r="I59" s="10">
        <v>4.3744480889937751</v>
      </c>
      <c r="J59" s="10">
        <v>22.105947099401366</v>
      </c>
      <c r="K59" s="10">
        <f>LARGE(M59:W59,1)+LARGE(M59:W59,2)+LARGE(M59:W59,3)+LARGE(M59:W59,4)+LARGE(M59:W59,5)</f>
        <v>0</v>
      </c>
      <c r="L59" s="5">
        <f>SUM(H59:K59)</f>
        <v>35.550334532881095</v>
      </c>
      <c r="M59" s="10">
        <f>VLOOKUP(C59,игроки1,7,0)</f>
        <v>0</v>
      </c>
      <c r="N59" s="10">
        <f>VLOOKUP(C59,игроки1,9,0)</f>
        <v>0</v>
      </c>
      <c r="O59" s="10">
        <f>VLOOKUP(C59,игроки1,11,0)</f>
        <v>0</v>
      </c>
      <c r="P59" s="10">
        <f>VLOOKUP(C59,игроки1,13,0)</f>
        <v>0</v>
      </c>
      <c r="Q59" s="10">
        <f>VLOOKUP(C59,игроки1,15,0)</f>
        <v>0</v>
      </c>
      <c r="R59" s="10">
        <f>VLOOKUP(C59,игроки1,17,0)</f>
        <v>0</v>
      </c>
      <c r="S59" s="10">
        <f>VLOOKUP(C59,игроки1,19,0)</f>
        <v>0</v>
      </c>
      <c r="T59" s="10">
        <f>VLOOKUP(C59,игроки1,21,0)</f>
        <v>0</v>
      </c>
      <c r="U59" s="10">
        <f>VLOOKUP(C59,игроки1,23,0)</f>
        <v>0</v>
      </c>
      <c r="V59" s="18"/>
      <c r="W59" s="18">
        <f>VLOOKUP(C59,игроки1,25,0)</f>
        <v>0</v>
      </c>
      <c r="X59" s="16">
        <f>COUNTIFS(M59:W59,"&gt;0")</f>
        <v>0</v>
      </c>
    </row>
    <row r="60" spans="1:24" ht="12.75" customHeight="1">
      <c r="A60" s="13">
        <v>56</v>
      </c>
      <c r="B60" s="13"/>
      <c r="C60" s="9" t="s">
        <v>177</v>
      </c>
      <c r="D60" s="9" t="s">
        <v>220</v>
      </c>
      <c r="E60" s="14">
        <f>VLOOKUP(C60,Spisok!$A$1:$AA$9626,5,0)</f>
        <v>1600</v>
      </c>
      <c r="F60" s="8">
        <f>VLOOKUP(C60,Spisok!$A$1:$AA$9626,2,0)</f>
        <v>0</v>
      </c>
      <c r="G60" s="8" t="str">
        <f>VLOOKUP(C60,Spisok!$A$1:$AA$9626,4,0)</f>
        <v>LAT</v>
      </c>
      <c r="H60" s="10">
        <v>0</v>
      </c>
      <c r="I60" s="10">
        <v>0</v>
      </c>
      <c r="J60" s="10">
        <v>35.034304175529712</v>
      </c>
      <c r="K60" s="10">
        <f>LARGE(M60:W60,1)+LARGE(M60:W60,2)+LARGE(M60:W60,3)+LARGE(M60:W60,4)+LARGE(M60:W60,5)</f>
        <v>0</v>
      </c>
      <c r="L60" s="5">
        <f>SUM(H60:K60)</f>
        <v>35.034304175529712</v>
      </c>
      <c r="M60" s="10">
        <f>VLOOKUP(C60,игроки1,7,0)</f>
        <v>0</v>
      </c>
      <c r="N60" s="10">
        <f>VLOOKUP(C60,игроки1,9,0)</f>
        <v>0</v>
      </c>
      <c r="O60" s="10">
        <f>VLOOKUP(C60,игроки1,11,0)</f>
        <v>0</v>
      </c>
      <c r="P60" s="10">
        <f>VLOOKUP(C60,игроки1,13,0)</f>
        <v>0</v>
      </c>
      <c r="Q60" s="10">
        <f>VLOOKUP(C60,игроки1,15,0)</f>
        <v>0</v>
      </c>
      <c r="R60" s="10">
        <f>VLOOKUP(C60,игроки1,17,0)</f>
        <v>0</v>
      </c>
      <c r="S60" s="10">
        <f>VLOOKUP(C60,игроки1,19,0)</f>
        <v>0</v>
      </c>
      <c r="T60" s="10">
        <f>VLOOKUP(C60,игроки1,21,0)</f>
        <v>0</v>
      </c>
      <c r="U60" s="10">
        <f>VLOOKUP(C60,игроки1,23,0)</f>
        <v>0</v>
      </c>
      <c r="V60" s="18"/>
      <c r="W60" s="18">
        <f>VLOOKUP(C60,игроки1,25,0)</f>
        <v>0</v>
      </c>
      <c r="X60" s="16">
        <f>COUNTIFS(M60:W60,"&gt;0")</f>
        <v>0</v>
      </c>
    </row>
    <row r="61" spans="1:24" ht="12.75" customHeight="1">
      <c r="A61" s="13">
        <v>57</v>
      </c>
      <c r="B61" s="13"/>
      <c r="C61" s="9" t="s">
        <v>358</v>
      </c>
      <c r="D61" s="9"/>
      <c r="E61" s="14">
        <f>VLOOKUP(C61,Spisok!$A$1:$AA$9626,5,0)</f>
        <v>1316.7859922327027</v>
      </c>
      <c r="F61" s="8">
        <f>VLOOKUP(C61,Spisok!$A$1:$AA$9626,2,0)</f>
        <v>0</v>
      </c>
      <c r="G61" s="8" t="str">
        <f>VLOOKUP(C61,Spisok!$A$1:$AA$9626,4,0)</f>
        <v>GBR</v>
      </c>
      <c r="H61" s="10"/>
      <c r="I61" s="10">
        <v>11.978928080622996</v>
      </c>
      <c r="J61" s="10">
        <v>21.011131725417439</v>
      </c>
      <c r="K61" s="10">
        <f>LARGE(M61:W61,1)+LARGE(M61:W61,2)+LARGE(M61:W61,3)+LARGE(M61:W61,4)+LARGE(M61:W61,5)</f>
        <v>0</v>
      </c>
      <c r="L61" s="5">
        <f>SUM(H61:K61)</f>
        <v>32.990059806040435</v>
      </c>
      <c r="M61" s="10">
        <f>VLOOKUP(C61,игроки1,7,0)</f>
        <v>0</v>
      </c>
      <c r="N61" s="10">
        <f>VLOOKUP(C61,игроки1,9,0)</f>
        <v>0</v>
      </c>
      <c r="O61" s="10">
        <f>VLOOKUP(C61,игроки1,11,0)</f>
        <v>0</v>
      </c>
      <c r="P61" s="10">
        <f>VLOOKUP(C61,игроки1,13,0)</f>
        <v>0</v>
      </c>
      <c r="Q61" s="10">
        <f>VLOOKUP(C61,игроки1,15,0)</f>
        <v>0</v>
      </c>
      <c r="R61" s="10">
        <f>VLOOKUP(C61,игроки1,17,0)</f>
        <v>0</v>
      </c>
      <c r="S61" s="10">
        <f>VLOOKUP(C61,игроки1,19,0)</f>
        <v>0</v>
      </c>
      <c r="T61" s="10">
        <f>VLOOKUP(C61,игроки1,21,0)</f>
        <v>0</v>
      </c>
      <c r="U61" s="10">
        <f>VLOOKUP(C61,игроки1,23,0)</f>
        <v>0</v>
      </c>
      <c r="V61" s="18"/>
      <c r="W61" s="18">
        <f>VLOOKUP(C61,игроки1,25,0)</f>
        <v>0</v>
      </c>
      <c r="X61" s="16">
        <f>COUNTIFS(M61:W61,"&gt;0")</f>
        <v>0</v>
      </c>
    </row>
    <row r="62" spans="1:24" ht="12.75" customHeight="1">
      <c r="A62" s="13">
        <v>58</v>
      </c>
      <c r="B62" s="13"/>
      <c r="C62" s="9" t="s">
        <v>324</v>
      </c>
      <c r="D62" s="9" t="s">
        <v>342</v>
      </c>
      <c r="E62" s="45">
        <f>VLOOKUP(C62,Spisok!$A$1:$AA$9626,5,0)</f>
        <v>1416</v>
      </c>
      <c r="F62" s="8">
        <f>VLOOKUP(C62,Spisok!$A$1:$AA$9626,2,0)</f>
        <v>0</v>
      </c>
      <c r="G62" s="8" t="str">
        <f>VLOOKUP(C62,Spisok!$A$1:$AA$9626,4,0)</f>
        <v>LAT</v>
      </c>
      <c r="H62" s="10"/>
      <c r="I62" s="10">
        <v>32.246564329191351</v>
      </c>
      <c r="J62" s="10">
        <v>0</v>
      </c>
      <c r="K62" s="10">
        <f>LARGE(M62:W62,1)+LARGE(M62:W62,2)+LARGE(M62:W62,3)+LARGE(M62:W62,4)+LARGE(M62:W62,5)</f>
        <v>0</v>
      </c>
      <c r="L62" s="5">
        <f>SUM(H62:K62)</f>
        <v>32.246564329191351</v>
      </c>
      <c r="M62" s="10">
        <f>VLOOKUP(C62,игроки1,7,0)</f>
        <v>0</v>
      </c>
      <c r="N62" s="10">
        <f>VLOOKUP(C62,игроки1,9,0)</f>
        <v>0</v>
      </c>
      <c r="O62" s="10">
        <f>VLOOKUP(C62,игроки1,11,0)</f>
        <v>0</v>
      </c>
      <c r="P62" s="10">
        <f>VLOOKUP(C62,игроки1,13,0)</f>
        <v>0</v>
      </c>
      <c r="Q62" s="10">
        <f>VLOOKUP(C62,игроки1,15,0)</f>
        <v>0</v>
      </c>
      <c r="R62" s="10">
        <f>VLOOKUP(C62,игроки1,17,0)</f>
        <v>0</v>
      </c>
      <c r="S62" s="10">
        <f>VLOOKUP(C62,игроки1,19,0)</f>
        <v>0</v>
      </c>
      <c r="T62" s="10">
        <f>VLOOKUP(C62,игроки1,21,0)</f>
        <v>0</v>
      </c>
      <c r="U62" s="10">
        <f>VLOOKUP(C62,игроки1,23,0)</f>
        <v>0</v>
      </c>
      <c r="V62" s="18"/>
      <c r="W62" s="18">
        <f>VLOOKUP(C62,игроки1,25,0)</f>
        <v>0</v>
      </c>
      <c r="X62" s="16">
        <f>COUNTIFS(M62:W62,"&gt;0")</f>
        <v>0</v>
      </c>
    </row>
    <row r="63" spans="1:24" ht="12.75" customHeight="1">
      <c r="A63" s="13">
        <v>59</v>
      </c>
      <c r="B63" s="13"/>
      <c r="C63" s="9" t="s">
        <v>325</v>
      </c>
      <c r="D63" s="9" t="s">
        <v>338</v>
      </c>
      <c r="E63" s="14">
        <f>VLOOKUP(C63,Spisok!$A$1:$AA$9626,5,0)</f>
        <v>1458</v>
      </c>
      <c r="F63" s="8">
        <f>VLOOKUP(C63,Spisok!$A$1:$AA$9626,2,0)</f>
        <v>0</v>
      </c>
      <c r="G63" s="8" t="str">
        <f>VLOOKUP(C63,Spisok!$A$1:$AA$9626,4,0)</f>
        <v>LAT</v>
      </c>
      <c r="H63" s="10"/>
      <c r="I63" s="10">
        <v>15.755565104326525</v>
      </c>
      <c r="J63" s="10">
        <v>16.306262230919767</v>
      </c>
      <c r="K63" s="10">
        <f>LARGE(M63:W63,1)+LARGE(M63:W63,2)+LARGE(M63:W63,3)+LARGE(M63:W63,4)+LARGE(M63:W63,5)</f>
        <v>0</v>
      </c>
      <c r="L63" s="5">
        <f>SUM(H63:K63)</f>
        <v>32.061827335246292</v>
      </c>
      <c r="M63" s="10">
        <f>VLOOKUP(C63,игроки1,7,0)</f>
        <v>0</v>
      </c>
      <c r="N63" s="10">
        <f>VLOOKUP(C63,игроки1,9,0)</f>
        <v>0</v>
      </c>
      <c r="O63" s="10">
        <f>VLOOKUP(C63,игроки1,11,0)</f>
        <v>0</v>
      </c>
      <c r="P63" s="10">
        <f>VLOOKUP(C63,игроки1,13,0)</f>
        <v>0</v>
      </c>
      <c r="Q63" s="10">
        <f>VLOOKUP(C63,игроки1,15,0)</f>
        <v>0</v>
      </c>
      <c r="R63" s="10">
        <f>VLOOKUP(C63,игроки1,17,0)</f>
        <v>0</v>
      </c>
      <c r="S63" s="10">
        <f>VLOOKUP(C63,игроки1,19,0)</f>
        <v>0</v>
      </c>
      <c r="T63" s="10">
        <f>VLOOKUP(C63,игроки1,21,0)</f>
        <v>0</v>
      </c>
      <c r="U63" s="10">
        <f>VLOOKUP(C63,игроки1,23,0)</f>
        <v>0</v>
      </c>
      <c r="V63" s="18"/>
      <c r="W63" s="18">
        <f>VLOOKUP(C63,игроки1,25,0)</f>
        <v>0</v>
      </c>
      <c r="X63" s="16">
        <f>COUNTIFS(M63:W63,"&gt;0")</f>
        <v>0</v>
      </c>
    </row>
    <row r="64" spans="1:24" ht="12.75" customHeight="1">
      <c r="A64" s="13">
        <v>60</v>
      </c>
      <c r="B64" s="13"/>
      <c r="C64" s="9" t="s">
        <v>132</v>
      </c>
      <c r="D64" s="9" t="s">
        <v>230</v>
      </c>
      <c r="E64" s="14">
        <f>VLOOKUP(C64,Spisok!$A$1:$AA$9626,5,0)</f>
        <v>1616</v>
      </c>
      <c r="F64" s="8" t="str">
        <f>VLOOKUP(C64,Spisok!$A$1:$AA$9626,2,0)</f>
        <v>GM</v>
      </c>
      <c r="G64" s="8" t="str">
        <f>VLOOKUP(C64,Spisok!$A$1:$AA$9626,4,0)</f>
        <v>LAT</v>
      </c>
      <c r="H64" s="10">
        <v>0</v>
      </c>
      <c r="I64" s="10">
        <v>12.906472103027616</v>
      </c>
      <c r="J64" s="10">
        <v>17.992168512017283</v>
      </c>
      <c r="K64" s="10">
        <f>LARGE(M64:W64,1)+LARGE(M64:W64,2)+LARGE(M64:W64,3)+LARGE(M64:W64,4)+LARGE(M64:W64,5)</f>
        <v>0</v>
      </c>
      <c r="L64" s="5">
        <f>SUM(H64:K64)</f>
        <v>30.898640615044897</v>
      </c>
      <c r="M64" s="10">
        <f>VLOOKUP(C64,игроки1,7,0)</f>
        <v>0</v>
      </c>
      <c r="N64" s="10">
        <f>VLOOKUP(C64,игроки1,9,0)</f>
        <v>0</v>
      </c>
      <c r="O64" s="10">
        <f>VLOOKUP(C64,игроки1,11,0)</f>
        <v>0</v>
      </c>
      <c r="P64" s="10">
        <f>VLOOKUP(C64,игроки1,13,0)</f>
        <v>0</v>
      </c>
      <c r="Q64" s="10">
        <f>VLOOKUP(C64,игроки1,15,0)</f>
        <v>0</v>
      </c>
      <c r="R64" s="10">
        <f>VLOOKUP(C64,игроки1,17,0)</f>
        <v>0</v>
      </c>
      <c r="S64" s="10">
        <f>VLOOKUP(C64,игроки1,19,0)</f>
        <v>0</v>
      </c>
      <c r="T64" s="10">
        <f>VLOOKUP(C64,игроки1,21,0)</f>
        <v>0</v>
      </c>
      <c r="U64" s="10">
        <f>VLOOKUP(C64,игроки1,23,0)</f>
        <v>0</v>
      </c>
      <c r="V64" s="18"/>
      <c r="W64" s="18">
        <f>VLOOKUP(C64,игроки1,25,0)</f>
        <v>0</v>
      </c>
      <c r="X64" s="16">
        <f>COUNTIFS(M64:W64,"&gt;0")</f>
        <v>0</v>
      </c>
    </row>
    <row r="65" spans="1:24" ht="12.75" customHeight="1">
      <c r="A65" s="13">
        <v>61</v>
      </c>
      <c r="B65" s="13"/>
      <c r="C65" s="9" t="s">
        <v>99</v>
      </c>
      <c r="D65" s="9" t="s">
        <v>146</v>
      </c>
      <c r="E65" s="14">
        <f>VLOOKUP(C65,Spisok!$A$1:$AA$9626,5,0)</f>
        <v>1394.3611406187033</v>
      </c>
      <c r="F65" s="8">
        <f>VLOOKUP(C65,Spisok!$A$1:$AA$9626,2,0)</f>
        <v>0</v>
      </c>
      <c r="G65" s="8" t="str">
        <f>VLOOKUP(C65,Spisok!$A$1:$AA$9626,4,0)</f>
        <v>EST</v>
      </c>
      <c r="H65" s="10">
        <v>23.871744095733412</v>
      </c>
      <c r="I65" s="10">
        <v>0</v>
      </c>
      <c r="J65" s="10">
        <v>6.3376312266610304</v>
      </c>
      <c r="K65" s="10">
        <f>LARGE(M65:W65,1)+LARGE(M65:W65,2)+LARGE(M65:W65,3)+LARGE(M65:W65,4)+LARGE(M65:W65,5)</f>
        <v>0</v>
      </c>
      <c r="L65" s="5">
        <f>SUM(H65:K65)</f>
        <v>30.209375322394443</v>
      </c>
      <c r="M65" s="10">
        <f>VLOOKUP(C65,игроки1,7,0)</f>
        <v>0</v>
      </c>
      <c r="N65" s="10">
        <f>VLOOKUP(C65,игроки1,9,0)</f>
        <v>0</v>
      </c>
      <c r="O65" s="10">
        <f>VLOOKUP(C65,игроки1,11,0)</f>
        <v>0</v>
      </c>
      <c r="P65" s="10">
        <f>VLOOKUP(C65,игроки1,13,0)</f>
        <v>0</v>
      </c>
      <c r="Q65" s="10">
        <f>VLOOKUP(C65,игроки1,15,0)</f>
        <v>0</v>
      </c>
      <c r="R65" s="10">
        <f>VLOOKUP(C65,игроки1,17,0)</f>
        <v>0</v>
      </c>
      <c r="S65" s="10">
        <f>VLOOKUP(C65,игроки1,19,0)</f>
        <v>0</v>
      </c>
      <c r="T65" s="10">
        <f>VLOOKUP(C65,игроки1,21,0)</f>
        <v>0</v>
      </c>
      <c r="U65" s="10">
        <f>VLOOKUP(C65,игроки1,23,0)</f>
        <v>0</v>
      </c>
      <c r="V65" s="18"/>
      <c r="W65" s="18">
        <f>VLOOKUP(C65,игроки1,25,0)</f>
        <v>0</v>
      </c>
      <c r="X65" s="16">
        <f>COUNTIFS(M65:W65,"&gt;0")</f>
        <v>0</v>
      </c>
    </row>
    <row r="66" spans="1:24" ht="12.75" customHeight="1">
      <c r="A66" s="13">
        <v>62</v>
      </c>
      <c r="B66" s="13"/>
      <c r="C66" s="9" t="s">
        <v>369</v>
      </c>
      <c r="D66" s="9"/>
      <c r="E66" s="14">
        <f>VLOOKUP(C66,Spisok!$A$1:$AA$9626,5,0)</f>
        <v>1496.9170995056852</v>
      </c>
      <c r="F66" s="8">
        <f>VLOOKUP(C66,Spisok!$A$1:$AA$9626,2,0)</f>
        <v>0</v>
      </c>
      <c r="G66" s="8" t="str">
        <f>VLOOKUP(C66,Spisok!$A$1:$AA$9626,4,0)</f>
        <v>LAT</v>
      </c>
      <c r="H66" s="10"/>
      <c r="I66" s="10"/>
      <c r="J66" s="10">
        <v>28.560029301729326</v>
      </c>
      <c r="K66" s="10">
        <f>LARGE(M66:W66,1)+LARGE(M66:W66,2)+LARGE(M66:W66,3)+LARGE(M66:W66,4)+LARGE(M66:W66,5)</f>
        <v>0</v>
      </c>
      <c r="L66" s="5">
        <f>SUM(H66:K66)</f>
        <v>28.560029301729326</v>
      </c>
      <c r="M66" s="10">
        <f>VLOOKUP(C66,игроки1,7,0)</f>
        <v>0</v>
      </c>
      <c r="N66" s="10">
        <f>VLOOKUP(C66,игроки1,9,0)</f>
        <v>0</v>
      </c>
      <c r="O66" s="10">
        <f>VLOOKUP(C66,игроки1,11,0)</f>
        <v>0</v>
      </c>
      <c r="P66" s="10">
        <f>VLOOKUP(C66,игроки1,13,0)</f>
        <v>0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10">
        <f>VLOOKUP(C66,игроки1,23,0)</f>
        <v>0</v>
      </c>
      <c r="V66" s="18"/>
      <c r="W66" s="18">
        <f>VLOOKUP(C66,игроки1,25,0)</f>
        <v>0</v>
      </c>
      <c r="X66" s="16">
        <f>COUNTIFS(M66:W66,"&gt;0")</f>
        <v>0</v>
      </c>
    </row>
    <row r="67" spans="1:24" ht="12.75" customHeight="1">
      <c r="A67" s="13">
        <v>63</v>
      </c>
      <c r="B67" s="13">
        <v>16</v>
      </c>
      <c r="C67" s="9" t="s">
        <v>377</v>
      </c>
      <c r="D67" s="9"/>
      <c r="E67" s="14">
        <f>VLOOKUP(C67,Spisok!$A$1:$AA$9626,5,0)</f>
        <v>1340.6059362748019</v>
      </c>
      <c r="F67" s="8">
        <f>VLOOKUP(C67,Spisok!$A$1:$AA$9626,2,0)</f>
        <v>0</v>
      </c>
      <c r="G67" s="8" t="str">
        <f>VLOOKUP(C67,Spisok!$A$1:$AA$9626,4,0)</f>
        <v>EST</v>
      </c>
      <c r="H67" s="10"/>
      <c r="I67" s="10"/>
      <c r="J67" s="10">
        <v>7.4471377765873541</v>
      </c>
      <c r="K67" s="10">
        <f>LARGE(M67:W67,1)+LARGE(M67:W67,2)+LARGE(M67:W67,3)+LARGE(M67:W67,4)+LARGE(M67:W67,5)</f>
        <v>21.011131725417439</v>
      </c>
      <c r="L67" s="5">
        <f>SUM(H67:K67)</f>
        <v>28.458269502004793</v>
      </c>
      <c r="M67" s="10">
        <f>VLOOKUP(C67,игроки1,7,0)</f>
        <v>21.011131725417439</v>
      </c>
      <c r="N67" s="10">
        <f>VLOOKUP(C67,игроки1,9,0)</f>
        <v>0</v>
      </c>
      <c r="O67" s="10">
        <f>VLOOKUP(C67,игроки1,11,0)</f>
        <v>0</v>
      </c>
      <c r="P67" s="10">
        <f>VLOOKUP(C67,игроки1,13,0)</f>
        <v>0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0</v>
      </c>
      <c r="T67" s="10">
        <f>VLOOKUP(C67,игроки1,21,0)</f>
        <v>0</v>
      </c>
      <c r="U67" s="10">
        <f>VLOOKUP(C67,игроки1,23,0)</f>
        <v>0</v>
      </c>
      <c r="V67" s="18"/>
      <c r="W67" s="18">
        <f>VLOOKUP(C67,игроки1,25,0)</f>
        <v>0</v>
      </c>
      <c r="X67" s="16">
        <f>COUNTIFS(M67:W67,"&gt;0")</f>
        <v>1</v>
      </c>
    </row>
    <row r="68" spans="1:24" ht="12.75" customHeight="1">
      <c r="A68" s="13">
        <v>64</v>
      </c>
      <c r="B68" s="13"/>
      <c r="C68" s="9" t="s">
        <v>119</v>
      </c>
      <c r="D68" s="9" t="s">
        <v>145</v>
      </c>
      <c r="E68" s="45">
        <f>VLOOKUP(C68,Spisok!$A$1:$AA$9626,5,0)</f>
        <v>1669.7445079870295</v>
      </c>
      <c r="F68" s="8" t="str">
        <f>VLOOKUP(C68,Spisok!$A$1:$AA$9626,2,0)</f>
        <v>IM</v>
      </c>
      <c r="G68" s="8" t="str">
        <f>VLOOKUP(C68,Spisok!$A$1:$AA$9626,4,0)</f>
        <v>EST</v>
      </c>
      <c r="H68" s="10">
        <v>28.280851063829786</v>
      </c>
      <c r="I68" s="10">
        <v>0</v>
      </c>
      <c r="J68" s="10">
        <v>0</v>
      </c>
      <c r="K68" s="10">
        <f>LARGE(M68:W68,1)+LARGE(M68:W68,2)+LARGE(M68:W68,3)+LARGE(M68:W68,4)+LARGE(M68:W68,5)</f>
        <v>0</v>
      </c>
      <c r="L68" s="5">
        <f>SUM(H68:K68)</f>
        <v>28.280851063829786</v>
      </c>
      <c r="M68" s="10">
        <f>VLOOKUP(C68,игроки1,7,0)</f>
        <v>0</v>
      </c>
      <c r="N68" s="10">
        <f>VLOOKUP(C68,игроки1,9,0)</f>
        <v>0</v>
      </c>
      <c r="O68" s="10">
        <f>VLOOKUP(C68,игроки1,11,0)</f>
        <v>0</v>
      </c>
      <c r="P68" s="10">
        <f>VLOOKUP(C68,игроки1,13,0)</f>
        <v>0</v>
      </c>
      <c r="Q68" s="10">
        <f>VLOOKUP(C68,игроки1,15,0)</f>
        <v>0</v>
      </c>
      <c r="R68" s="10">
        <f>VLOOKUP(C68,игроки1,17,0)</f>
        <v>0</v>
      </c>
      <c r="S68" s="10">
        <f>VLOOKUP(C68,игроки1,19,0)</f>
        <v>0</v>
      </c>
      <c r="T68" s="10">
        <f>VLOOKUP(C68,игроки1,21,0)</f>
        <v>0</v>
      </c>
      <c r="U68" s="10">
        <f>VLOOKUP(C68,игроки1,23,0)</f>
        <v>0</v>
      </c>
      <c r="V68" s="18"/>
      <c r="W68" s="18">
        <f>VLOOKUP(C68,игроки1,25,0)</f>
        <v>0</v>
      </c>
      <c r="X68" s="16">
        <f>COUNTIFS(M68:W68,"&gt;0")</f>
        <v>0</v>
      </c>
    </row>
    <row r="69" spans="1:24" ht="12.75" customHeight="1">
      <c r="A69" s="13">
        <v>65</v>
      </c>
      <c r="B69" s="13"/>
      <c r="C69" s="9" t="s">
        <v>310</v>
      </c>
      <c r="D69" s="9" t="s">
        <v>343</v>
      </c>
      <c r="E69" s="14">
        <f>VLOOKUP(C69,Spisok!$A$1:$AA$9626,5,0)</f>
        <v>1121.1288967650528</v>
      </c>
      <c r="F69" s="8">
        <f>VLOOKUP(C69,Spisok!$A$1:$AA$9626,2,0)</f>
        <v>0</v>
      </c>
      <c r="G69" s="8" t="str">
        <f>VLOOKUP(C69,Spisok!$A$1:$AA$9626,4,0)</f>
        <v>GER</v>
      </c>
      <c r="H69" s="10">
        <v>8.7881598920559973</v>
      </c>
      <c r="I69" s="10">
        <v>8.9214535806232433</v>
      </c>
      <c r="J69" s="10">
        <v>10.409968435485501</v>
      </c>
      <c r="K69" s="10">
        <f>LARGE(M69:W69,1)+LARGE(M69:W69,2)+LARGE(M69:W69,3)+LARGE(M69:W69,4)+LARGE(M69:W69,5)</f>
        <v>0</v>
      </c>
      <c r="L69" s="5">
        <f>SUM(H69:K69)</f>
        <v>28.11958190816474</v>
      </c>
      <c r="M69" s="10">
        <f>VLOOKUP(C69,игроки1,7,0)</f>
        <v>0</v>
      </c>
      <c r="N69" s="10">
        <f>VLOOKUP(C69,игроки1,9,0)</f>
        <v>0</v>
      </c>
      <c r="O69" s="10">
        <f>VLOOKUP(C69,игроки1,11,0)</f>
        <v>0</v>
      </c>
      <c r="P69" s="10">
        <f>VLOOKUP(C69,игроки1,13,0)</f>
        <v>0</v>
      </c>
      <c r="Q69" s="10">
        <f>VLOOKUP(C69,игроки1,15,0)</f>
        <v>0</v>
      </c>
      <c r="R69" s="10">
        <f>VLOOKUP(C69,игроки1,17,0)</f>
        <v>0</v>
      </c>
      <c r="S69" s="10">
        <f>VLOOKUP(C69,игроки1,19,0)</f>
        <v>0</v>
      </c>
      <c r="T69" s="10">
        <f>VLOOKUP(C69,игроки1,21,0)</f>
        <v>0</v>
      </c>
      <c r="U69" s="10">
        <f>VLOOKUP(C69,игроки1,23,0)</f>
        <v>0</v>
      </c>
      <c r="V69" s="18"/>
      <c r="W69" s="18">
        <f>VLOOKUP(C69,игроки1,25,0)</f>
        <v>0</v>
      </c>
      <c r="X69" s="16">
        <f>COUNTIFS(M69:W69,"&gt;0")</f>
        <v>0</v>
      </c>
    </row>
    <row r="70" spans="1:24" ht="12.75" customHeight="1">
      <c r="A70" s="13">
        <v>66</v>
      </c>
      <c r="B70" s="13"/>
      <c r="C70" s="9" t="s">
        <v>351</v>
      </c>
      <c r="D70" s="9"/>
      <c r="E70" s="14">
        <f>VLOOKUP(C70,Spisok!$A$1:$AA$9626,5,0)</f>
        <v>1340.873077010225</v>
      </c>
      <c r="F70" s="8">
        <f>VLOOKUP(C70,Spisok!$A$1:$AA$9626,2,0)</f>
        <v>0</v>
      </c>
      <c r="G70" s="8" t="str">
        <f>VLOOKUP(C70,Spisok!$A$1:$AA$9626,4,0)</f>
        <v>LAT</v>
      </c>
      <c r="H70" s="10"/>
      <c r="I70" s="10">
        <v>6.0085842167287034</v>
      </c>
      <c r="J70" s="10">
        <v>21.540680481628321</v>
      </c>
      <c r="K70" s="10">
        <f>LARGE(M70:W70,1)+LARGE(M70:W70,2)+LARGE(M70:W70,3)+LARGE(M70:W70,4)+LARGE(M70:W70,5)</f>
        <v>0</v>
      </c>
      <c r="L70" s="5">
        <f>SUM(H70:K70)</f>
        <v>27.549264698357025</v>
      </c>
      <c r="M70" s="10">
        <f>VLOOKUP(C70,игроки1,7,0)</f>
        <v>0</v>
      </c>
      <c r="N70" s="10">
        <f>VLOOKUP(C70,игроки1,9,0)</f>
        <v>0</v>
      </c>
      <c r="O70" s="10">
        <f>VLOOKUP(C70,игроки1,11,0)</f>
        <v>0</v>
      </c>
      <c r="P70" s="10">
        <f>VLOOKUP(C70,игроки1,13,0)</f>
        <v>0</v>
      </c>
      <c r="Q70" s="10">
        <f>VLOOKUP(C70,игроки1,15,0)</f>
        <v>0</v>
      </c>
      <c r="R70" s="10">
        <f>VLOOKUP(C70,игроки1,17,0)</f>
        <v>0</v>
      </c>
      <c r="S70" s="10">
        <f>VLOOKUP(C70,игроки1,19,0)</f>
        <v>0</v>
      </c>
      <c r="T70" s="10">
        <f>VLOOKUP(C70,игроки1,21,0)</f>
        <v>0</v>
      </c>
      <c r="U70" s="10">
        <f>VLOOKUP(C70,игроки1,23,0)</f>
        <v>0</v>
      </c>
      <c r="V70" s="18"/>
      <c r="W70" s="18">
        <f>VLOOKUP(C70,игроки1,25,0)</f>
        <v>0</v>
      </c>
      <c r="X70" s="16">
        <f>COUNTIFS(M70:W70,"&gt;0")</f>
        <v>0</v>
      </c>
    </row>
    <row r="71" spans="1:24" ht="12.75" customHeight="1">
      <c r="A71" s="13">
        <v>67</v>
      </c>
      <c r="B71" s="13"/>
      <c r="C71" s="9" t="s">
        <v>392</v>
      </c>
      <c r="D71" s="9"/>
      <c r="E71" s="14">
        <f>VLOOKUP(C71,Spisok!$A$1:$AA$9626,5,0)</f>
        <v>1308.9428679973239</v>
      </c>
      <c r="F71" s="8">
        <f>VLOOKUP(C71,Spisok!$A$1:$AA$9626,2,0)</f>
        <v>0</v>
      </c>
      <c r="G71" s="8" t="str">
        <f>VLOOKUP(C71,Spisok!$A$1:$AA$9626,4,0)</f>
        <v>GBR</v>
      </c>
      <c r="H71" s="10"/>
      <c r="I71" s="10"/>
      <c r="J71" s="10">
        <v>27.406417112299469</v>
      </c>
      <c r="K71" s="10">
        <f>LARGE(M71:W71,1)+LARGE(M71:W71,2)+LARGE(M71:W71,3)+LARGE(M71:W71,4)+LARGE(M71:W71,5)</f>
        <v>0</v>
      </c>
      <c r="L71" s="5">
        <f>SUM(H71:K71)</f>
        <v>27.406417112299469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0</v>
      </c>
      <c r="P71" s="10">
        <f>VLOOKUP(C71,игроки1,13,0)</f>
        <v>0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0</v>
      </c>
      <c r="U71" s="10">
        <f>VLOOKUP(C71,игроки1,23,0)</f>
        <v>0</v>
      </c>
      <c r="V71" s="18"/>
      <c r="W71" s="18">
        <f>VLOOKUP(C71,игроки1,25,0)</f>
        <v>0</v>
      </c>
      <c r="X71" s="16">
        <f>COUNTIFS(M71:W71,"&gt;0")</f>
        <v>0</v>
      </c>
    </row>
    <row r="72" spans="1:24" ht="12.75" customHeight="1">
      <c r="A72" s="13">
        <v>68</v>
      </c>
      <c r="B72" s="13"/>
      <c r="C72" s="9" t="s">
        <v>35</v>
      </c>
      <c r="D72" s="9" t="s">
        <v>213</v>
      </c>
      <c r="E72" s="14">
        <f>VLOOKUP(C72,Spisok!$A$1:$AA$9626,5,0)</f>
        <v>1875</v>
      </c>
      <c r="F72" s="8" t="str">
        <f>VLOOKUP(C72,Spisok!$A$1:$AA$9626,2,0)</f>
        <v>GM</v>
      </c>
      <c r="G72" s="8" t="str">
        <f>VLOOKUP(C72,Spisok!$A$1:$AA$9626,4,0)</f>
        <v>LAT</v>
      </c>
      <c r="H72" s="10">
        <v>0</v>
      </c>
      <c r="I72" s="10">
        <v>0</v>
      </c>
      <c r="J72" s="10">
        <v>26.556893027481266</v>
      </c>
      <c r="K72" s="10">
        <f>LARGE(M72:W72,1)+LARGE(M72:W72,2)+LARGE(M72:W72,3)+LARGE(M72:W72,4)+LARGE(M72:W72,5)</f>
        <v>0</v>
      </c>
      <c r="L72" s="5">
        <f>SUM(H72:K72)</f>
        <v>26.556893027481266</v>
      </c>
      <c r="M72" s="10">
        <f>VLOOKUP(C72,игроки1,7,0)</f>
        <v>0</v>
      </c>
      <c r="N72" s="10">
        <f>VLOOKUP(C72,игроки1,9,0)</f>
        <v>0</v>
      </c>
      <c r="O72" s="10">
        <f>VLOOKUP(C72,игроки1,11,0)</f>
        <v>0</v>
      </c>
      <c r="P72" s="10">
        <f>VLOOKUP(C72,игроки1,13,0)</f>
        <v>0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0</v>
      </c>
      <c r="T72" s="10">
        <f>VLOOKUP(C72,игроки1,21,0)</f>
        <v>0</v>
      </c>
      <c r="U72" s="10">
        <f>VLOOKUP(C72,игроки1,23,0)</f>
        <v>0</v>
      </c>
      <c r="V72" s="18"/>
      <c r="W72" s="18">
        <f>VLOOKUP(C72,игроки1,25,0)</f>
        <v>0</v>
      </c>
      <c r="X72" s="16">
        <f>COUNTIFS(M72:W72,"&gt;0")</f>
        <v>0</v>
      </c>
    </row>
    <row r="73" spans="1:24" ht="12.75" customHeight="1">
      <c r="A73" s="13">
        <v>69</v>
      </c>
      <c r="B73" s="13"/>
      <c r="C73" s="9" t="s">
        <v>46</v>
      </c>
      <c r="D73" s="9" t="s">
        <v>143</v>
      </c>
      <c r="E73" s="14">
        <f>VLOOKUP(C73,Spisok!$A$1:$AA$9626,5,0)</f>
        <v>1432</v>
      </c>
      <c r="F73" s="8" t="str">
        <f>VLOOKUP(C73,Spisok!$A$1:$AA$9626,2,0)</f>
        <v>GM</v>
      </c>
      <c r="G73" s="8" t="str">
        <f>VLOOKUP(C73,Spisok!$A$1:$AA$9626,4,0)</f>
        <v>LAT</v>
      </c>
      <c r="H73" s="10">
        <v>0</v>
      </c>
      <c r="I73" s="10">
        <v>14.916440595200045</v>
      </c>
      <c r="J73" s="10">
        <v>8.6671343158458569</v>
      </c>
      <c r="K73" s="10">
        <f>LARGE(M73:W73,1)+LARGE(M73:W73,2)+LARGE(M73:W73,3)+LARGE(M73:W73,4)+LARGE(M73:W73,5)</f>
        <v>0</v>
      </c>
      <c r="L73" s="5">
        <f>SUM(H73:K73)</f>
        <v>23.583574911045901</v>
      </c>
      <c r="M73" s="10">
        <f>VLOOKUP(C73,игроки1,7,0)</f>
        <v>0</v>
      </c>
      <c r="N73" s="10">
        <f>VLOOKUP(C73,игроки1,9,0)</f>
        <v>0</v>
      </c>
      <c r="O73" s="10">
        <f>VLOOKUP(C73,игроки1,11,0)</f>
        <v>0</v>
      </c>
      <c r="P73" s="10">
        <f>VLOOKUP(C73,игроки1,13,0)</f>
        <v>0</v>
      </c>
      <c r="Q73" s="10">
        <f>VLOOKUP(C73,игроки1,15,0)</f>
        <v>0</v>
      </c>
      <c r="R73" s="10">
        <f>VLOOKUP(C73,игроки1,17,0)</f>
        <v>0</v>
      </c>
      <c r="S73" s="10">
        <f>VLOOKUP(C73,игроки1,19,0)</f>
        <v>0</v>
      </c>
      <c r="T73" s="10">
        <f>VLOOKUP(C73,игроки1,21,0)</f>
        <v>0</v>
      </c>
      <c r="U73" s="10">
        <f>VLOOKUP(C73,игроки1,23,0)</f>
        <v>0</v>
      </c>
      <c r="V73" s="18"/>
      <c r="W73" s="18">
        <f>VLOOKUP(C73,игроки1,25,0)</f>
        <v>0</v>
      </c>
      <c r="X73" s="16">
        <f>COUNTIFS(M73:W73,"&gt;0")</f>
        <v>0</v>
      </c>
    </row>
    <row r="74" spans="1:24" ht="12.75" customHeight="1">
      <c r="A74" s="13">
        <v>70</v>
      </c>
      <c r="B74" s="13"/>
      <c r="C74" s="9" t="s">
        <v>354</v>
      </c>
      <c r="D74" s="9"/>
      <c r="E74" s="14">
        <f>VLOOKUP(C74,Spisok!$A$1:$AA$9626,5,0)</f>
        <v>1252.290943936282</v>
      </c>
      <c r="F74" s="8">
        <f>VLOOKUP(C74,Spisok!$A$1:$AA$9626,2,0)</f>
        <v>0</v>
      </c>
      <c r="G74" s="8" t="str">
        <f>VLOOKUP(C74,Spisok!$A$1:$AA$9626,4,0)</f>
        <v>GER</v>
      </c>
      <c r="H74" s="10"/>
      <c r="I74" s="10">
        <v>11.15625</v>
      </c>
      <c r="J74" s="10">
        <v>11.306112203489102</v>
      </c>
      <c r="K74" s="10">
        <f>LARGE(M74:W74,1)+LARGE(M74:W74,2)+LARGE(M74:W74,3)+LARGE(M74:W74,4)+LARGE(M74:W74,5)</f>
        <v>0</v>
      </c>
      <c r="L74" s="5">
        <f>SUM(H74:K74)</f>
        <v>22.4623622034891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VLOOKUP(C74,игроки1,13,0)</f>
        <v>0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10">
        <f>VLOOKUP(C74,игроки1,23,0)</f>
        <v>0</v>
      </c>
      <c r="V74" s="18"/>
      <c r="W74" s="18">
        <f>VLOOKUP(C74,игроки1,25,0)</f>
        <v>0</v>
      </c>
      <c r="X74" s="16">
        <f>COUNTIFS(M74:W74,"&gt;0")</f>
        <v>0</v>
      </c>
    </row>
    <row r="75" spans="1:24" ht="12.75" customHeight="1">
      <c r="A75" s="13">
        <v>71</v>
      </c>
      <c r="B75" s="13"/>
      <c r="C75" s="9" t="s">
        <v>131</v>
      </c>
      <c r="D75" s="9"/>
      <c r="E75" s="14">
        <f>VLOOKUP(C75,Spisok!$A$1:$AA$9626,5,0)</f>
        <v>1900</v>
      </c>
      <c r="F75" s="8" t="str">
        <f>VLOOKUP(C75,Spisok!$A$1:$AA$9626,2,0)</f>
        <v>IM</v>
      </c>
      <c r="G75" s="8" t="str">
        <f>VLOOKUP(C75,Spisok!$A$1:$AA$9626,4,0)</f>
        <v>LAT</v>
      </c>
      <c r="H75" s="10"/>
      <c r="I75" s="10"/>
      <c r="J75" s="10">
        <v>22.143468358661654</v>
      </c>
      <c r="K75" s="10">
        <f>LARGE(M75:W75,1)+LARGE(M75:W75,2)+LARGE(M75:W75,3)+LARGE(M75:W75,4)+LARGE(M75:W75,5)</f>
        <v>0</v>
      </c>
      <c r="L75" s="5">
        <f>SUM(H75:K75)</f>
        <v>22.143468358661654</v>
      </c>
      <c r="M75" s="10">
        <f>VLOOKUP(C75,игроки1,7,0)</f>
        <v>0</v>
      </c>
      <c r="N75" s="10">
        <f>VLOOKUP(C75,игроки1,9,0)</f>
        <v>0</v>
      </c>
      <c r="O75" s="10">
        <f>VLOOKUP(C75,игроки1,11,0)</f>
        <v>0</v>
      </c>
      <c r="P75" s="10">
        <f>VLOOKUP(C75,игроки1,13,0)</f>
        <v>0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0</v>
      </c>
      <c r="U75" s="10">
        <f>VLOOKUP(C75,игроки1,23,0)</f>
        <v>0</v>
      </c>
      <c r="V75" s="18"/>
      <c r="W75" s="18">
        <f>VLOOKUP(C75,игроки1,25,0)</f>
        <v>0</v>
      </c>
      <c r="X75" s="16">
        <f>COUNTIFS(M75:W75,"&gt;0")</f>
        <v>0</v>
      </c>
    </row>
    <row r="76" spans="1:24" ht="12.75" customHeight="1">
      <c r="A76" s="13">
        <v>72</v>
      </c>
      <c r="B76" s="13"/>
      <c r="C76" s="9" t="s">
        <v>163</v>
      </c>
      <c r="D76" s="14" t="s">
        <v>167</v>
      </c>
      <c r="E76" s="14">
        <f>VLOOKUP(C76,Spisok!$A$1:$AA$9626,5,0)</f>
        <v>1457.0165362859748</v>
      </c>
      <c r="F76" s="8">
        <f>VLOOKUP(C76,Spisok!$A$1:$AA$9626,2,0)</f>
        <v>0</v>
      </c>
      <c r="G76" s="8" t="str">
        <f>VLOOKUP(C76,Spisok!$A$1:$AA$9626,4,0)</f>
        <v>LAT</v>
      </c>
      <c r="H76" s="10">
        <v>0</v>
      </c>
      <c r="I76" s="10">
        <v>5.6822742474916383</v>
      </c>
      <c r="J76" s="10">
        <v>15.03769328318673</v>
      </c>
      <c r="K76" s="10">
        <f>LARGE(M76:W76,1)+LARGE(M76:W76,2)+LARGE(M76:W76,3)+LARGE(M76:W76,4)+LARGE(M76:W76,5)</f>
        <v>0</v>
      </c>
      <c r="L76" s="5">
        <f>SUM(H76:K76)</f>
        <v>20.719967530678367</v>
      </c>
      <c r="M76" s="10">
        <f>VLOOKUP(C76,игроки1,7,0)</f>
        <v>0</v>
      </c>
      <c r="N76" s="10">
        <f>VLOOKUP(C76,игроки1,9,0)</f>
        <v>0</v>
      </c>
      <c r="O76" s="10">
        <f>VLOOKUP(C76,игроки1,11,0)</f>
        <v>0</v>
      </c>
      <c r="P76" s="10">
        <f>VLOOKUP(C76,игроки1,13,0)</f>
        <v>0</v>
      </c>
      <c r="Q76" s="10">
        <f>VLOOKUP(C76,игроки1,15,0)</f>
        <v>0</v>
      </c>
      <c r="R76" s="10">
        <f>VLOOKUP(C76,игроки1,17,0)</f>
        <v>0</v>
      </c>
      <c r="S76" s="10">
        <f>VLOOKUP(C76,игроки1,19,0)</f>
        <v>0</v>
      </c>
      <c r="T76" s="10">
        <f>VLOOKUP(C76,игроки1,21,0)</f>
        <v>0</v>
      </c>
      <c r="U76" s="10">
        <f>VLOOKUP(C76,игроки1,23,0)</f>
        <v>0</v>
      </c>
      <c r="V76" s="18"/>
      <c r="W76" s="18">
        <f>VLOOKUP(C76,игроки1,25,0)</f>
        <v>0</v>
      </c>
      <c r="X76" s="16">
        <f>COUNTIFS(M76:W76,"&gt;0")</f>
        <v>0</v>
      </c>
    </row>
    <row r="77" spans="1:24" ht="12.75" customHeight="1">
      <c r="A77" s="13">
        <v>73</v>
      </c>
      <c r="B77" s="13"/>
      <c r="C77" s="9" t="s">
        <v>382</v>
      </c>
      <c r="D77" s="9"/>
      <c r="E77" s="14">
        <f>VLOOKUP(C77,Spisok!$A$1:$AA$9626,5,0)</f>
        <v>1419</v>
      </c>
      <c r="F77" s="8">
        <f>VLOOKUP(C77,Spisok!$A$1:$AA$9626,2,0)</f>
        <v>0</v>
      </c>
      <c r="G77" s="8" t="str">
        <f>VLOOKUP(C77,Spisok!$A$1:$AA$9626,4,0)</f>
        <v>LAT</v>
      </c>
      <c r="H77" s="10"/>
      <c r="I77" s="10"/>
      <c r="J77" s="10">
        <v>20.632811264040502</v>
      </c>
      <c r="K77" s="10">
        <f>LARGE(M77:W77,1)+LARGE(M77:W77,2)+LARGE(M77:W77,3)+LARGE(M77:W77,4)+LARGE(M77:W77,5)</f>
        <v>0</v>
      </c>
      <c r="L77" s="5">
        <f>SUM(H77:K77)</f>
        <v>20.632811264040502</v>
      </c>
      <c r="M77" s="10">
        <f>VLOOKUP(C77,игроки1,7,0)</f>
        <v>0</v>
      </c>
      <c r="N77" s="10">
        <f>VLOOKUP(C77,игроки1,9,0)</f>
        <v>0</v>
      </c>
      <c r="O77" s="10">
        <f>VLOOKUP(C77,игроки1,11,0)</f>
        <v>0</v>
      </c>
      <c r="P77" s="10">
        <f>VLOOKUP(C77,игроки1,13,0)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10">
        <f>VLOOKUP(C77,игроки1,23,0)</f>
        <v>0</v>
      </c>
      <c r="V77" s="18"/>
      <c r="W77" s="18">
        <f>VLOOKUP(C77,игроки1,25,0)</f>
        <v>0</v>
      </c>
      <c r="X77" s="16">
        <f>COUNTIFS(M77:W77,"&gt;0")</f>
        <v>0</v>
      </c>
    </row>
    <row r="78" spans="1:24" ht="12.75" customHeight="1">
      <c r="A78" s="13">
        <v>74</v>
      </c>
      <c r="B78" s="13"/>
      <c r="C78" s="14" t="s">
        <v>158</v>
      </c>
      <c r="D78" s="14" t="s">
        <v>166</v>
      </c>
      <c r="E78" s="9">
        <f>VLOOKUP(C78,Spisok!$A$1:$AA$9626,5,0)</f>
        <v>1512.5517466391559</v>
      </c>
      <c r="F78" s="8">
        <f>VLOOKUP(C78,Spisok!$A$1:$AA$9626,2,0)</f>
        <v>0</v>
      </c>
      <c r="G78" s="8" t="str">
        <f>VLOOKUP(C78,Spisok!$A$1:$AA$9626,4,0)</f>
        <v>LAT</v>
      </c>
      <c r="H78" s="10">
        <v>6.9278277791095322</v>
      </c>
      <c r="I78" s="10">
        <v>2.2045153303382778</v>
      </c>
      <c r="J78" s="10">
        <v>11.424693058875967</v>
      </c>
      <c r="K78" s="10">
        <f>LARGE(M78:W78,1)+LARGE(M78:W78,2)+LARGE(M78:W78,3)+LARGE(M78:W78,4)+LARGE(M78:W78,5)</f>
        <v>0</v>
      </c>
      <c r="L78" s="5">
        <f>SUM(H78:K78)</f>
        <v>20.557036168323776</v>
      </c>
      <c r="M78" s="10">
        <f>VLOOKUP(C78,игроки1,7,0)</f>
        <v>0</v>
      </c>
      <c r="N78" s="10">
        <f>VLOOKUP(C78,игроки1,9,0)</f>
        <v>0</v>
      </c>
      <c r="O78" s="10">
        <f>VLOOKUP(C78,игроки1,11,0)</f>
        <v>0</v>
      </c>
      <c r="P78" s="10">
        <f>VLOOKUP(C78,игроки1,13,0)</f>
        <v>0</v>
      </c>
      <c r="Q78" s="10">
        <f>VLOOKUP(C78,игроки1,15,0)</f>
        <v>0</v>
      </c>
      <c r="R78" s="10">
        <f>VLOOKUP(C78,игроки1,17,0)</f>
        <v>0</v>
      </c>
      <c r="S78" s="10">
        <f>VLOOKUP(C78,игроки1,19,0)</f>
        <v>0</v>
      </c>
      <c r="T78" s="10">
        <f>VLOOKUP(C78,игроки1,21,0)</f>
        <v>0</v>
      </c>
      <c r="U78" s="10">
        <f>VLOOKUP(C78,игроки1,23,0)</f>
        <v>0</v>
      </c>
      <c r="V78" s="18"/>
      <c r="W78" s="18">
        <f>VLOOKUP(C78,игроки1,25,0)</f>
        <v>0</v>
      </c>
      <c r="X78" s="16">
        <f>COUNTIFS(M78:W78,"&gt;0")</f>
        <v>0</v>
      </c>
    </row>
    <row r="79" spans="1:24" ht="12.75" customHeight="1">
      <c r="A79" s="13">
        <v>75</v>
      </c>
      <c r="B79" s="13"/>
      <c r="C79" s="9" t="s">
        <v>357</v>
      </c>
      <c r="D79" s="9"/>
      <c r="E79" s="14">
        <f>VLOOKUP(C79,Spisok!$A$1:$AA$9626,5,0)</f>
        <v>1254.1659867636608</v>
      </c>
      <c r="F79" s="8">
        <f>VLOOKUP(C79,Spisok!$A$1:$AA$9626,2,0)</f>
        <v>0</v>
      </c>
      <c r="G79" s="8" t="str">
        <f>VLOOKUP(C79,Spisok!$A$1:$AA$9626,4,0)</f>
        <v>GBR</v>
      </c>
      <c r="H79" s="10"/>
      <c r="I79" s="10">
        <v>5.144921981169551</v>
      </c>
      <c r="J79" s="10">
        <v>12.923351158645279</v>
      </c>
      <c r="K79" s="10">
        <f>LARGE(M79:W79,1)+LARGE(M79:W79,2)+LARGE(M79:W79,3)+LARGE(M79:W79,4)+LARGE(M79:W79,5)</f>
        <v>0</v>
      </c>
      <c r="L79" s="5">
        <f>SUM(H79:K79)</f>
        <v>18.068273139814828</v>
      </c>
      <c r="M79" s="10">
        <f>VLOOKUP(C79,игроки1,7,0)</f>
        <v>0</v>
      </c>
      <c r="N79" s="10">
        <f>VLOOKUP(C79,игроки1,9,0)</f>
        <v>0</v>
      </c>
      <c r="O79" s="10">
        <f>VLOOKUP(C79,игроки1,11,0)</f>
        <v>0</v>
      </c>
      <c r="P79" s="10">
        <f>VLOOKUP(C79,игроки1,13,0)</f>
        <v>0</v>
      </c>
      <c r="Q79" s="10">
        <f>VLOOKUP(C79,игроки1,15,0)</f>
        <v>0</v>
      </c>
      <c r="R79" s="10">
        <f>VLOOKUP(C79,игроки1,17,0)</f>
        <v>0</v>
      </c>
      <c r="S79" s="10">
        <f>VLOOKUP(C79,игроки1,19,0)</f>
        <v>0</v>
      </c>
      <c r="T79" s="10">
        <f>VLOOKUP(C79,игроки1,21,0)</f>
        <v>0</v>
      </c>
      <c r="U79" s="10">
        <f>VLOOKUP(C79,игроки1,23,0)</f>
        <v>0</v>
      </c>
      <c r="V79" s="18"/>
      <c r="W79" s="18">
        <f>VLOOKUP(C79,игроки1,25,0)</f>
        <v>0</v>
      </c>
      <c r="X79" s="16">
        <f>COUNTIFS(M79:W79,"&gt;0")</f>
        <v>0</v>
      </c>
    </row>
    <row r="80" spans="1:24" ht="12.75" customHeight="1">
      <c r="A80" s="13">
        <v>76</v>
      </c>
      <c r="B80" s="13"/>
      <c r="C80" s="9" t="s">
        <v>79</v>
      </c>
      <c r="D80" s="9"/>
      <c r="E80" s="45">
        <f>VLOOKUP(C80,Spisok!$A$1:$AA$9626,5,0)</f>
        <v>1574.4621104072648</v>
      </c>
      <c r="F80" s="8">
        <f>VLOOKUP(C80,Spisok!$A$1:$AA$9626,2,0)</f>
        <v>0</v>
      </c>
      <c r="G80" s="8" t="str">
        <f>VLOOKUP(C80,Spisok!$A$1:$AA$9626,4,0)</f>
        <v>EST</v>
      </c>
      <c r="H80" s="10"/>
      <c r="I80" s="10">
        <v>18</v>
      </c>
      <c r="J80" s="10">
        <v>0</v>
      </c>
      <c r="K80" s="10">
        <f>LARGE(M80:W80,1)+LARGE(M80:W80,2)+LARGE(M80:W80,3)+LARGE(M80:W80,4)+LARGE(M80:W80,5)</f>
        <v>0</v>
      </c>
      <c r="L80" s="5">
        <f>SUM(H80:K80)</f>
        <v>18</v>
      </c>
      <c r="M80" s="10">
        <f>VLOOKUP(C80,игроки1,7,0)</f>
        <v>0</v>
      </c>
      <c r="N80" s="10">
        <f>VLOOKUP(C80,игроки1,9,0)</f>
        <v>0</v>
      </c>
      <c r="O80" s="10">
        <f>VLOOKUP(C80,игроки1,11,0)</f>
        <v>0</v>
      </c>
      <c r="P80" s="10">
        <f>VLOOKUP(C80,игроки1,13,0)</f>
        <v>0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0</v>
      </c>
      <c r="U80" s="10">
        <f>VLOOKUP(C80,игроки1,23,0)</f>
        <v>0</v>
      </c>
      <c r="V80" s="18"/>
      <c r="W80" s="18">
        <f>VLOOKUP(C80,игроки1,25,0)</f>
        <v>0</v>
      </c>
      <c r="X80" s="16">
        <f>COUNTIFS(M80:W80,"&gt;0")</f>
        <v>0</v>
      </c>
    </row>
    <row r="81" spans="1:24" ht="12.75" customHeight="1">
      <c r="A81" s="13">
        <v>77</v>
      </c>
      <c r="B81" s="13"/>
      <c r="C81" s="9" t="s">
        <v>252</v>
      </c>
      <c r="D81" s="14" t="s">
        <v>281</v>
      </c>
      <c r="E81" s="45">
        <f>VLOOKUP(C81,Spisok!$A$1:$AA$9626,5,0)</f>
        <v>1535.1259964850954</v>
      </c>
      <c r="F81" s="8">
        <f>VLOOKUP(C81,Spisok!$A$1:$AA$9626,2,0)</f>
        <v>0</v>
      </c>
      <c r="G81" s="8" t="str">
        <f>VLOOKUP(C81,Spisok!$A$1:$AA$9626,4,0)</f>
        <v>LAT</v>
      </c>
      <c r="H81" s="10">
        <v>0</v>
      </c>
      <c r="I81" s="10">
        <v>16.458133777837659</v>
      </c>
      <c r="J81" s="10">
        <v>0</v>
      </c>
      <c r="K81" s="10">
        <f>LARGE(M81:W81,1)+LARGE(M81:W81,2)+LARGE(M81:W81,3)+LARGE(M81:W81,4)+LARGE(M81:W81,5)</f>
        <v>0</v>
      </c>
      <c r="L81" s="5">
        <f>SUM(H81:K81)</f>
        <v>16.458133777837659</v>
      </c>
      <c r="M81" s="10">
        <f>VLOOKUP(C81,игроки1,7,0)</f>
        <v>0</v>
      </c>
      <c r="N81" s="10">
        <f>VLOOKUP(C81,игроки1,9,0)</f>
        <v>0</v>
      </c>
      <c r="O81" s="10">
        <f>VLOOKUP(C81,игроки1,11,0)</f>
        <v>0</v>
      </c>
      <c r="P81" s="10">
        <f>VLOOKUP(C81,игроки1,13,0)</f>
        <v>0</v>
      </c>
      <c r="Q81" s="10">
        <f>VLOOKUP(C81,игроки1,15,0)</f>
        <v>0</v>
      </c>
      <c r="R81" s="10">
        <f>VLOOKUP(C81,игроки1,17,0)</f>
        <v>0</v>
      </c>
      <c r="S81" s="10">
        <f>VLOOKUP(C81,игроки1,19,0)</f>
        <v>0</v>
      </c>
      <c r="T81" s="10">
        <f>VLOOKUP(C81,игроки1,21,0)</f>
        <v>0</v>
      </c>
      <c r="U81" s="10">
        <f>VLOOKUP(C81,игроки1,23,0)</f>
        <v>0</v>
      </c>
      <c r="V81" s="18"/>
      <c r="W81" s="18">
        <f>VLOOKUP(C81,игроки1,25,0)</f>
        <v>0</v>
      </c>
      <c r="X81" s="16">
        <f>COUNTIFS(M81:W81,"&gt;0")</f>
        <v>0</v>
      </c>
    </row>
    <row r="82" spans="1:24" ht="12.75" customHeight="1">
      <c r="A82" s="13">
        <v>78</v>
      </c>
      <c r="B82" s="13"/>
      <c r="C82" s="9" t="s">
        <v>328</v>
      </c>
      <c r="D82" s="14" t="s">
        <v>216</v>
      </c>
      <c r="E82" s="45">
        <f>VLOOKUP(C82,Spisok!$A$1:$AA$9626,5,0)</f>
        <v>1407.117813862762</v>
      </c>
      <c r="F82" s="8">
        <f>VLOOKUP(C82,Spisok!$A$1:$AA$9626,2,0)</f>
        <v>0</v>
      </c>
      <c r="G82" s="8" t="str">
        <f>VLOOKUP(C82,Spisok!$A$1:$AA$9626,4,0)</f>
        <v>LAT</v>
      </c>
      <c r="H82" s="10">
        <v>14.462899193301558</v>
      </c>
      <c r="I82" s="10">
        <v>1.3406546319870993</v>
      </c>
      <c r="J82" s="10">
        <v>0</v>
      </c>
      <c r="K82" s="10">
        <f>LARGE(M82:W82,1)+LARGE(M82:W82,2)+LARGE(M82:W82,3)+LARGE(M82:W82,4)+LARGE(M82:W82,5)</f>
        <v>0</v>
      </c>
      <c r="L82" s="5">
        <f>SUM(H82:K82)</f>
        <v>15.803553825288658</v>
      </c>
      <c r="M82" s="10">
        <f>VLOOKUP(C82,игроки1,7,0)</f>
        <v>0</v>
      </c>
      <c r="N82" s="10">
        <f>VLOOKUP(C82,игроки1,9,0)</f>
        <v>0</v>
      </c>
      <c r="O82" s="10">
        <f>VLOOKUP(C82,игроки1,11,0)</f>
        <v>0</v>
      </c>
      <c r="P82" s="10">
        <f>VLOOKUP(C82,игроки1,13,0)</f>
        <v>0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0</v>
      </c>
      <c r="T82" s="10">
        <f>VLOOKUP(C82,игроки1,21,0)</f>
        <v>0</v>
      </c>
      <c r="U82" s="10">
        <f>VLOOKUP(C82,игроки1,23,0)</f>
        <v>0</v>
      </c>
      <c r="V82" s="18"/>
      <c r="W82" s="18">
        <f>VLOOKUP(C82,игроки1,25,0)</f>
        <v>0</v>
      </c>
      <c r="X82" s="16">
        <f>COUNTIFS(M82:W82,"&gt;0")</f>
        <v>0</v>
      </c>
    </row>
    <row r="83" spans="1:24" ht="12.75" customHeight="1">
      <c r="A83" s="13">
        <v>79</v>
      </c>
      <c r="B83" s="13"/>
      <c r="C83" s="9" t="s">
        <v>389</v>
      </c>
      <c r="D83" s="9"/>
      <c r="E83" s="14">
        <f>VLOOKUP(C83,Spisok!$A$1:$AA$9626,5,0)</f>
        <v>1248.9428679973239</v>
      </c>
      <c r="F83" s="8">
        <f>VLOOKUP(C83,Spisok!$A$1:$AA$9626,2,0)</f>
        <v>0</v>
      </c>
      <c r="G83" s="8" t="str">
        <f>VLOOKUP(C83,Spisok!$A$1:$AA$9626,4,0)</f>
        <v>GBR</v>
      </c>
      <c r="H83" s="10"/>
      <c r="I83" s="10"/>
      <c r="J83" s="10">
        <v>15.500000000000002</v>
      </c>
      <c r="K83" s="10">
        <f>LARGE(M83:W83,1)+LARGE(M83:W83,2)+LARGE(M83:W83,3)+LARGE(M83:W83,4)+LARGE(M83:W83,5)</f>
        <v>0</v>
      </c>
      <c r="L83" s="5">
        <f>SUM(H83:K83)</f>
        <v>15.500000000000002</v>
      </c>
      <c r="M83" s="10">
        <f>VLOOKUP(C83,игроки1,7,0)</f>
        <v>0</v>
      </c>
      <c r="N83" s="10">
        <f>VLOOKUP(C83,игроки1,9,0)</f>
        <v>0</v>
      </c>
      <c r="O83" s="10">
        <f>VLOOKUP(C83,игроки1,11,0)</f>
        <v>0</v>
      </c>
      <c r="P83" s="10">
        <f>VLOOKUP(C83,игроки1,13,0)</f>
        <v>0</v>
      </c>
      <c r="Q83" s="10">
        <f>VLOOKUP(C83,игроки1,15,0)</f>
        <v>0</v>
      </c>
      <c r="R83" s="10">
        <f>VLOOKUP(C83,игроки1,17,0)</f>
        <v>0</v>
      </c>
      <c r="S83" s="10">
        <f>VLOOKUP(C83,игроки1,19,0)</f>
        <v>0</v>
      </c>
      <c r="T83" s="10">
        <f>VLOOKUP(C83,игроки1,21,0)</f>
        <v>0</v>
      </c>
      <c r="U83" s="10">
        <f>VLOOKUP(C83,игроки1,23,0)</f>
        <v>0</v>
      </c>
      <c r="V83" s="18"/>
      <c r="W83" s="18">
        <f>VLOOKUP(C83,игроки1,25,0)</f>
        <v>0</v>
      </c>
      <c r="X83" s="16">
        <f>COUNTIFS(M83:W83,"&gt;0")</f>
        <v>0</v>
      </c>
    </row>
    <row r="84" spans="1:24" ht="12.75" customHeight="1">
      <c r="A84" s="13">
        <v>80</v>
      </c>
      <c r="B84" s="13"/>
      <c r="C84" s="9" t="s">
        <v>116</v>
      </c>
      <c r="D84" s="9" t="s">
        <v>141</v>
      </c>
      <c r="E84" s="45">
        <f>VLOOKUP(C84,Spisok!$A$1:$AA$9626,5,0)</f>
        <v>1542.6074700059512</v>
      </c>
      <c r="F84" s="8" t="str">
        <f>VLOOKUP(C84,Spisok!$A$1:$AA$9626,2,0)</f>
        <v>GM</v>
      </c>
      <c r="G84" s="8" t="str">
        <f>VLOOKUP(C84,Spisok!$A$1:$AA$9626,4,0)</f>
        <v>EST</v>
      </c>
      <c r="H84" s="10">
        <v>15.500000000000002</v>
      </c>
      <c r="I84" s="10">
        <v>0</v>
      </c>
      <c r="J84" s="10">
        <v>0</v>
      </c>
      <c r="K84" s="10">
        <f>LARGE(M84:W84,1)+LARGE(M84:W84,2)+LARGE(M84:W84,3)+LARGE(M84:W84,4)+LARGE(M84:W84,5)</f>
        <v>0</v>
      </c>
      <c r="L84" s="5">
        <f>SUM(H84:K84)</f>
        <v>15.500000000000002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VLOOKUP(C84,игроки1,13,0)</f>
        <v>0</v>
      </c>
      <c r="Q84" s="10">
        <f>VLOOKUP(C84,игроки1,15,0)</f>
        <v>0</v>
      </c>
      <c r="R84" s="10">
        <f>VLOOKUP(C84,игроки1,17,0)</f>
        <v>0</v>
      </c>
      <c r="S84" s="10">
        <f>VLOOKUP(C84,игроки1,19,0)</f>
        <v>0</v>
      </c>
      <c r="T84" s="10">
        <f>VLOOKUP(C84,игроки1,21,0)</f>
        <v>0</v>
      </c>
      <c r="U84" s="10">
        <f>VLOOKUP(C84,игроки1,23,0)</f>
        <v>0</v>
      </c>
      <c r="V84" s="18"/>
      <c r="W84" s="18">
        <f>VLOOKUP(C84,игроки1,25,0)</f>
        <v>0</v>
      </c>
      <c r="X84" s="16">
        <f>COUNTIFS(M84:W84,"&gt;0")</f>
        <v>0</v>
      </c>
    </row>
    <row r="85" spans="1:24" ht="12.75" customHeight="1">
      <c r="A85" s="13">
        <v>81</v>
      </c>
      <c r="B85" s="13"/>
      <c r="C85" s="9" t="s">
        <v>127</v>
      </c>
      <c r="D85" s="9" t="s">
        <v>345</v>
      </c>
      <c r="E85" s="14">
        <f>VLOOKUP(C85,Spisok!$A$1:$AA$9626,5,0)</f>
        <v>1455.1507210949098</v>
      </c>
      <c r="F85" s="8">
        <f>VLOOKUP(C85,Spisok!$A$1:$AA$9626,2,0)</f>
        <v>0</v>
      </c>
      <c r="G85" s="8" t="str">
        <f>VLOOKUP(C85,Spisok!$A$1:$AA$9626,4,0)</f>
        <v>LAT</v>
      </c>
      <c r="H85" s="10"/>
      <c r="I85" s="10">
        <v>5.691282360897576</v>
      </c>
      <c r="J85" s="10">
        <v>9.6796972703304682</v>
      </c>
      <c r="K85" s="10">
        <f>LARGE(M85:W85,1)+LARGE(M85:W85,2)+LARGE(M85:W85,3)+LARGE(M85:W85,4)+LARGE(M85:W85,5)</f>
        <v>0</v>
      </c>
      <c r="L85" s="5">
        <f>SUM(H85:K85)</f>
        <v>15.370979631228044</v>
      </c>
      <c r="M85" s="10">
        <f>VLOOKUP(C85,игроки1,7,0)</f>
        <v>0</v>
      </c>
      <c r="N85" s="10">
        <f>VLOOKUP(C85,игроки1,9,0)</f>
        <v>0</v>
      </c>
      <c r="O85" s="10">
        <f>VLOOKUP(C85,игроки1,11,0)</f>
        <v>0</v>
      </c>
      <c r="P85" s="10">
        <f>VLOOKUP(C85,игроки1,13,0)</f>
        <v>0</v>
      </c>
      <c r="Q85" s="10">
        <f>VLOOKUP(C85,игроки1,15,0)</f>
        <v>0</v>
      </c>
      <c r="R85" s="10">
        <f>VLOOKUP(C85,игроки1,17,0)</f>
        <v>0</v>
      </c>
      <c r="S85" s="10">
        <f>VLOOKUP(C85,игроки1,19,0)</f>
        <v>0</v>
      </c>
      <c r="T85" s="10">
        <f>VLOOKUP(C85,игроки1,21,0)</f>
        <v>0</v>
      </c>
      <c r="U85" s="10">
        <f>VLOOKUP(C85,игроки1,23,0)</f>
        <v>0</v>
      </c>
      <c r="V85" s="18"/>
      <c r="W85" s="18">
        <f>VLOOKUP(C85,игроки1,25,0)</f>
        <v>0</v>
      </c>
      <c r="X85" s="16">
        <f>COUNTIFS(M85:W85,"&gt;0")</f>
        <v>0</v>
      </c>
    </row>
    <row r="86" spans="1:24" ht="12.75" customHeight="1">
      <c r="A86" s="13">
        <v>82</v>
      </c>
      <c r="B86" s="13">
        <v>33</v>
      </c>
      <c r="C86" s="9" t="s">
        <v>353</v>
      </c>
      <c r="D86" s="9"/>
      <c r="E86" s="14">
        <f>VLOOKUP(C86,Spisok!$A$1:$AA$9626,5,0)</f>
        <v>1266.8801368004906</v>
      </c>
      <c r="F86" s="8">
        <f>VLOOKUP(C86,Spisok!$A$1:$AA$9626,2,0)</f>
        <v>0</v>
      </c>
      <c r="G86" s="8" t="str">
        <f>VLOOKUP(C86,Spisok!$A$1:$AA$9626,4,0)</f>
        <v>LAT</v>
      </c>
      <c r="H86" s="10"/>
      <c r="I86" s="10">
        <v>6.5852842809364551</v>
      </c>
      <c r="J86" s="10">
        <v>3.0489144208836696</v>
      </c>
      <c r="K86" s="10">
        <f>LARGE(M86:W86,1)+LARGE(M86:W86,2)+LARGE(M86:W86,3)+LARGE(M86:W86,4)+LARGE(M86:W86,5)</f>
        <v>5.4454662002817296</v>
      </c>
      <c r="L86" s="5">
        <f>SUM(H86:K86)</f>
        <v>15.079664902101854</v>
      </c>
      <c r="M86" s="10">
        <f>VLOOKUP(C86,игроки1,7,0)</f>
        <v>0</v>
      </c>
      <c r="N86" s="10">
        <f>VLOOKUP(C86,игроки1,9,0)</f>
        <v>5.4454662002817296</v>
      </c>
      <c r="O86" s="10">
        <f>VLOOKUP(C86,игроки1,11,0)</f>
        <v>0</v>
      </c>
      <c r="P86" s="10">
        <f>VLOOKUP(C86,игроки1,13,0)</f>
        <v>0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0</v>
      </c>
      <c r="T86" s="10">
        <f>VLOOKUP(C86,игроки1,21,0)</f>
        <v>0</v>
      </c>
      <c r="U86" s="10">
        <f>VLOOKUP(C86,игроки1,23,0)</f>
        <v>0</v>
      </c>
      <c r="V86" s="18"/>
      <c r="W86" s="18">
        <f>VLOOKUP(C86,игроки1,25,0)</f>
        <v>0</v>
      </c>
      <c r="X86" s="16">
        <f>COUNTIFS(M86:W86,"&gt;0")</f>
        <v>1</v>
      </c>
    </row>
    <row r="87" spans="1:24" ht="12.75" customHeight="1">
      <c r="A87" s="13">
        <v>83</v>
      </c>
      <c r="B87" s="13"/>
      <c r="C87" s="9" t="s">
        <v>308</v>
      </c>
      <c r="D87" s="9" t="s">
        <v>339</v>
      </c>
      <c r="E87" s="45">
        <f>VLOOKUP(C87,Spisok!$A$1:$AA$9626,5,0)</f>
        <v>1345.9630624599561</v>
      </c>
      <c r="F87" s="8">
        <f>VLOOKUP(C87,Spisok!$A$1:$AA$9626,2,0)</f>
        <v>0</v>
      </c>
      <c r="G87" s="8" t="str">
        <f>VLOOKUP(C87,Spisok!$A$1:$AA$9626,4,0)</f>
        <v>LAT</v>
      </c>
      <c r="H87" s="10">
        <v>2.7998592685282606</v>
      </c>
      <c r="I87" s="10">
        <v>11.978874389992685</v>
      </c>
      <c r="J87" s="10">
        <v>0</v>
      </c>
      <c r="K87" s="10">
        <f>LARGE(M87:W87,1)+LARGE(M87:W87,2)+LARGE(M87:W87,3)+LARGE(M87:W87,4)+LARGE(M87:W87,5)</f>
        <v>0</v>
      </c>
      <c r="L87" s="5">
        <f>SUM(H87:K87)</f>
        <v>14.778733658520945</v>
      </c>
      <c r="M87" s="10">
        <f>VLOOKUP(C87,игроки1,7,0)</f>
        <v>0</v>
      </c>
      <c r="N87" s="10">
        <f>VLOOKUP(C87,игроки1,9,0)</f>
        <v>0</v>
      </c>
      <c r="O87" s="10">
        <f>VLOOKUP(C87,игроки1,11,0)</f>
        <v>0</v>
      </c>
      <c r="P87" s="10">
        <f>VLOOKUP(C87,игроки1,13,0)</f>
        <v>0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10">
        <f>VLOOKUP(C87,игроки1,23,0)</f>
        <v>0</v>
      </c>
      <c r="V87" s="18"/>
      <c r="W87" s="18">
        <f>VLOOKUP(C87,игроки1,25,0)</f>
        <v>0</v>
      </c>
      <c r="X87" s="16">
        <f>COUNTIFS(M87:W87,"&gt;0")</f>
        <v>0</v>
      </c>
    </row>
    <row r="88" spans="1:24" ht="12.75" customHeight="1">
      <c r="A88" s="13">
        <v>84</v>
      </c>
      <c r="B88" s="13"/>
      <c r="C88" s="9" t="s">
        <v>349</v>
      </c>
      <c r="D88" s="9"/>
      <c r="E88" s="45">
        <f>VLOOKUP(C88,Spisok!$A$1:$AA$9626,5,0)</f>
        <v>1194.2653307333908</v>
      </c>
      <c r="F88" s="8">
        <f>VLOOKUP(C88,Spisok!$A$1:$AA$9626,2,0)</f>
        <v>0</v>
      </c>
      <c r="G88" s="8" t="str">
        <f>VLOOKUP(C88,Spisok!$A$1:$AA$9626,4,0)</f>
        <v>LAT</v>
      </c>
      <c r="H88" s="10"/>
      <c r="I88" s="10">
        <v>14.570109035349677</v>
      </c>
      <c r="J88" s="10">
        <v>0</v>
      </c>
      <c r="K88" s="10">
        <f>LARGE(M88:W88,1)+LARGE(M88:W88,2)+LARGE(M88:W88,3)+LARGE(M88:W88,4)+LARGE(M88:W88,5)</f>
        <v>0</v>
      </c>
      <c r="L88" s="5">
        <f>SUM(H88:K88)</f>
        <v>14.570109035349677</v>
      </c>
      <c r="M88" s="10">
        <f>VLOOKUP(C88,игроки1,7,0)</f>
        <v>0</v>
      </c>
      <c r="N88" s="10">
        <f>VLOOKUP(C88,игроки1,9,0)</f>
        <v>0</v>
      </c>
      <c r="O88" s="10">
        <f>VLOOKUP(C88,игроки1,11,0)</f>
        <v>0</v>
      </c>
      <c r="P88" s="10">
        <f>VLOOKUP(C88,игроки1,13,0)</f>
        <v>0</v>
      </c>
      <c r="Q88" s="10">
        <f>VLOOKUP(C88,игроки1,15,0)</f>
        <v>0</v>
      </c>
      <c r="R88" s="10">
        <f>VLOOKUP(C88,игроки1,17,0)</f>
        <v>0</v>
      </c>
      <c r="S88" s="10">
        <f>VLOOKUP(C88,игроки1,19,0)</f>
        <v>0</v>
      </c>
      <c r="T88" s="10">
        <f>VLOOKUP(C88,игроки1,21,0)</f>
        <v>0</v>
      </c>
      <c r="U88" s="10">
        <f>VLOOKUP(C88,игроки1,23,0)</f>
        <v>0</v>
      </c>
      <c r="V88" s="18"/>
      <c r="W88" s="18">
        <f>VLOOKUP(C88,игроки1,25,0)</f>
        <v>0</v>
      </c>
      <c r="X88" s="16">
        <f>COUNTIFS(M88:W88,"&gt;0")</f>
        <v>0</v>
      </c>
    </row>
    <row r="89" spans="1:24" ht="12.75" customHeight="1">
      <c r="A89" s="13">
        <v>85</v>
      </c>
      <c r="B89" s="13"/>
      <c r="C89" s="9" t="s">
        <v>327</v>
      </c>
      <c r="D89" s="9" t="s">
        <v>214</v>
      </c>
      <c r="E89" s="45">
        <f>VLOOKUP(C89,Spisok!$A$1:$AA$9626,5,0)</f>
        <v>1613.8611145298612</v>
      </c>
      <c r="F89" s="8" t="str">
        <f>VLOOKUP(C89,Spisok!$A$1:$AA$9626,2,0)</f>
        <v>GM</v>
      </c>
      <c r="G89" s="8" t="str">
        <f>VLOOKUP(C89,Spisok!$A$1:$AA$9626,4,0)</f>
        <v>LAT</v>
      </c>
      <c r="H89" s="10">
        <v>0</v>
      </c>
      <c r="I89" s="10">
        <v>14.358109975131253</v>
      </c>
      <c r="J89" s="10">
        <v>0</v>
      </c>
      <c r="K89" s="10">
        <f>LARGE(M89:W89,1)+LARGE(M89:W89,2)+LARGE(M89:W89,3)+LARGE(M89:W89,4)+LARGE(M89:W89,5)</f>
        <v>0</v>
      </c>
      <c r="L89" s="5">
        <f>SUM(H89:K89)</f>
        <v>14.358109975131253</v>
      </c>
      <c r="M89" s="10">
        <f>VLOOKUP(C89,игроки1,7,0)</f>
        <v>0</v>
      </c>
      <c r="N89" s="10">
        <f>VLOOKUP(C89,игроки1,9,0)</f>
        <v>0</v>
      </c>
      <c r="O89" s="10">
        <f>VLOOKUP(C89,игроки1,11,0)</f>
        <v>0</v>
      </c>
      <c r="P89" s="10">
        <f>VLOOKUP(C89,игроки1,13,0)</f>
        <v>0</v>
      </c>
      <c r="Q89" s="10">
        <f>VLOOKUP(C89,игроки1,15,0)</f>
        <v>0</v>
      </c>
      <c r="R89" s="10">
        <f>VLOOKUP(C89,игроки1,17,0)</f>
        <v>0</v>
      </c>
      <c r="S89" s="10">
        <f>VLOOKUP(C89,игроки1,19,0)</f>
        <v>0</v>
      </c>
      <c r="T89" s="10">
        <f>VLOOKUP(C89,игроки1,21,0)</f>
        <v>0</v>
      </c>
      <c r="U89" s="10">
        <f>VLOOKUP(C89,игроки1,23,0)</f>
        <v>0</v>
      </c>
      <c r="V89" s="18"/>
      <c r="W89" s="18">
        <f>VLOOKUP(C89,игроки1,25,0)</f>
        <v>0</v>
      </c>
      <c r="X89" s="16">
        <f>COUNTIFS(M89:W89,"&gt;0")</f>
        <v>0</v>
      </c>
    </row>
    <row r="90" spans="1:24" ht="12.75" customHeight="1">
      <c r="A90" s="13">
        <v>86</v>
      </c>
      <c r="B90" s="13"/>
      <c r="C90" s="9" t="s">
        <v>197</v>
      </c>
      <c r="D90" s="9"/>
      <c r="E90" s="45">
        <f>VLOOKUP(C90,Spisok!$A$1:$AA$9626,5,0)</f>
        <v>1744</v>
      </c>
      <c r="F90" s="8">
        <f>VLOOKUP(C90,Spisok!$A$1:$AA$9626,2,0)</f>
        <v>0</v>
      </c>
      <c r="G90" s="8" t="str">
        <f>VLOOKUP(C90,Spisok!$A$1:$AA$9626,4,0)</f>
        <v>LAT</v>
      </c>
      <c r="H90" s="10"/>
      <c r="I90" s="10">
        <v>13.983050847457628</v>
      </c>
      <c r="J90" s="10">
        <v>0</v>
      </c>
      <c r="K90" s="10">
        <f>LARGE(M90:W90,1)+LARGE(M90:W90,2)+LARGE(M90:W90,3)+LARGE(M90:W90,4)+LARGE(M90:W90,5)</f>
        <v>0</v>
      </c>
      <c r="L90" s="5">
        <f>SUM(H90:K90)</f>
        <v>13.983050847457628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0</v>
      </c>
      <c r="P90" s="10">
        <f>VLOOKUP(C90,игроки1,13,0)</f>
        <v>0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0</v>
      </c>
      <c r="T90" s="10">
        <f>VLOOKUP(C90,игроки1,21,0)</f>
        <v>0</v>
      </c>
      <c r="U90" s="10">
        <f>VLOOKUP(C90,игроки1,23,0)</f>
        <v>0</v>
      </c>
      <c r="V90" s="18"/>
      <c r="W90" s="18">
        <f>VLOOKUP(C90,игроки1,25,0)</f>
        <v>0</v>
      </c>
      <c r="X90" s="16">
        <f>COUNTIFS(M90:W90,"&gt;0")</f>
        <v>0</v>
      </c>
    </row>
    <row r="91" spans="1:24" ht="12.75" customHeight="1">
      <c r="A91" s="13">
        <v>87</v>
      </c>
      <c r="B91" s="13"/>
      <c r="C91" s="9" t="s">
        <v>307</v>
      </c>
      <c r="D91" s="9" t="s">
        <v>340</v>
      </c>
      <c r="E91" s="45">
        <f>VLOOKUP(C91,Spisok!$A$1:$AA$9626,5,0)</f>
        <v>1336.9086987431585</v>
      </c>
      <c r="F91" s="8">
        <f>VLOOKUP(C91,Spisok!$A$1:$AA$9626,2,0)</f>
        <v>0</v>
      </c>
      <c r="G91" s="8" t="str">
        <f>VLOOKUP(C91,Spisok!$A$1:$AA$9626,4,0)</f>
        <v>LAT</v>
      </c>
      <c r="H91" s="10">
        <v>13.34997602324335</v>
      </c>
      <c r="I91" s="10">
        <v>0</v>
      </c>
      <c r="J91" s="10">
        <v>0</v>
      </c>
      <c r="K91" s="10">
        <f>LARGE(M91:W91,1)+LARGE(M91:W91,2)+LARGE(M91:W91,3)+LARGE(M91:W91,4)+LARGE(M91:W91,5)</f>
        <v>0</v>
      </c>
      <c r="L91" s="5">
        <f>SUM(H91:K91)</f>
        <v>13.34997602324335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VLOOKUP(C91,игроки1,13,0)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10">
        <f>VLOOKUP(C91,игроки1,23,0)</f>
        <v>0</v>
      </c>
      <c r="V91" s="18"/>
      <c r="W91" s="18">
        <f>VLOOKUP(C91,игроки1,25,0)</f>
        <v>0</v>
      </c>
      <c r="X91" s="16">
        <f>COUNTIFS(M91:W91,"&gt;0")</f>
        <v>0</v>
      </c>
    </row>
    <row r="92" spans="1:24" ht="12.75" customHeight="1">
      <c r="A92" s="13">
        <v>88</v>
      </c>
      <c r="B92" s="13"/>
      <c r="C92" s="9" t="s">
        <v>315</v>
      </c>
      <c r="D92" s="9" t="s">
        <v>341</v>
      </c>
      <c r="E92" s="45">
        <f>VLOOKUP(C92,Spisok!$A$1:$AA$9626,5,0)</f>
        <v>1190.510292161428</v>
      </c>
      <c r="F92" s="8">
        <f>VLOOKUP(C92,Spisok!$A$1:$AA$9626,2,0)</f>
        <v>0</v>
      </c>
      <c r="G92" s="8" t="str">
        <f>VLOOKUP(C92,Spisok!$A$1:$AA$9626,4,0)</f>
        <v>LAT</v>
      </c>
      <c r="H92" s="10">
        <v>13.124548466738311</v>
      </c>
      <c r="I92" s="10">
        <v>0</v>
      </c>
      <c r="J92" s="10">
        <v>0</v>
      </c>
      <c r="K92" s="10">
        <f>LARGE(M92:W92,1)+LARGE(M92:W92,2)+LARGE(M92:W92,3)+LARGE(M92:W92,4)+LARGE(M92:W92,5)</f>
        <v>0</v>
      </c>
      <c r="L92" s="5">
        <f>SUM(H92:K92)</f>
        <v>13.124548466738311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VLOOKUP(C92,игроки1,13,0)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0</v>
      </c>
      <c r="U92" s="10">
        <f>VLOOKUP(C92,игроки1,23,0)</f>
        <v>0</v>
      </c>
      <c r="V92" s="18"/>
      <c r="W92" s="18">
        <f>VLOOKUP(C92,игроки1,25,0)</f>
        <v>0</v>
      </c>
      <c r="X92" s="16">
        <f>COUNTIFS(M92:W92,"&gt;0")</f>
        <v>0</v>
      </c>
    </row>
    <row r="93" spans="1:24" ht="12.75" customHeight="1">
      <c r="A93" s="13">
        <v>89</v>
      </c>
      <c r="B93" s="13"/>
      <c r="C93" s="9" t="s">
        <v>370</v>
      </c>
      <c r="D93" s="9"/>
      <c r="E93" s="14">
        <f>VLOOKUP(C93,Spisok!$A$1:$AA$9626,5,0)</f>
        <v>1309</v>
      </c>
      <c r="F93" s="8">
        <f>VLOOKUP(C93,Spisok!$A$1:$AA$9626,2,0)</f>
        <v>0</v>
      </c>
      <c r="G93" s="8" t="str">
        <f>VLOOKUP(C93,Spisok!$A$1:$AA$9626,4,0)</f>
        <v>LAT</v>
      </c>
      <c r="H93" s="10"/>
      <c r="I93" s="10"/>
      <c r="J93" s="10">
        <v>11.685357873469338</v>
      </c>
      <c r="K93" s="10">
        <f>LARGE(M93:W93,1)+LARGE(M93:W93,2)+LARGE(M93:W93,3)+LARGE(M93:W93,4)+LARGE(M93:W93,5)</f>
        <v>0</v>
      </c>
      <c r="L93" s="5">
        <f>SUM(H93:K93)</f>
        <v>11.685357873469338</v>
      </c>
      <c r="M93" s="10">
        <f>VLOOKUP(C93,игроки1,7,0)</f>
        <v>0</v>
      </c>
      <c r="N93" s="10">
        <f>VLOOKUP(C93,игроки1,9,0)</f>
        <v>0</v>
      </c>
      <c r="O93" s="10">
        <f>VLOOKUP(C93,игроки1,11,0)</f>
        <v>0</v>
      </c>
      <c r="P93" s="10">
        <f>VLOOKUP(C93,игроки1,13,0)</f>
        <v>0</v>
      </c>
      <c r="Q93" s="10">
        <f>VLOOKUP(C93,игроки1,15,0)</f>
        <v>0</v>
      </c>
      <c r="R93" s="10">
        <f>VLOOKUP(C93,игроки1,17,0)</f>
        <v>0</v>
      </c>
      <c r="S93" s="10">
        <f>VLOOKUP(C93,игроки1,19,0)</f>
        <v>0</v>
      </c>
      <c r="T93" s="10">
        <f>VLOOKUP(C93,игроки1,21,0)</f>
        <v>0</v>
      </c>
      <c r="U93" s="10">
        <f>VLOOKUP(C93,игроки1,23,0)</f>
        <v>0</v>
      </c>
      <c r="V93" s="18"/>
      <c r="W93" s="18">
        <f>VLOOKUP(C93,игроки1,25,0)</f>
        <v>0</v>
      </c>
      <c r="X93" s="16">
        <f>COUNTIFS(M93:W93,"&gt;0")</f>
        <v>0</v>
      </c>
    </row>
    <row r="94" spans="1:24" ht="12.75" customHeight="1">
      <c r="A94" s="13">
        <v>90</v>
      </c>
      <c r="B94" s="13"/>
      <c r="C94" s="9" t="s">
        <v>383</v>
      </c>
      <c r="D94" s="9"/>
      <c r="E94" s="14">
        <f>VLOOKUP(C94,Spisok!$A$1:$AA$9626,5,0)</f>
        <v>1261</v>
      </c>
      <c r="F94" s="8">
        <f>VLOOKUP(C94,Spisok!$A$1:$AA$9626,2,0)</f>
        <v>0</v>
      </c>
      <c r="G94" s="8" t="str">
        <f>VLOOKUP(C94,Spisok!$A$1:$AA$9626,4,0)</f>
        <v>LAT</v>
      </c>
      <c r="H94" s="10"/>
      <c r="I94" s="10"/>
      <c r="J94" s="10">
        <v>11.489262371615313</v>
      </c>
      <c r="K94" s="10">
        <f>LARGE(M94:W94,1)+LARGE(M94:W94,2)+LARGE(M94:W94,3)+LARGE(M94:W94,4)+LARGE(M94:W94,5)</f>
        <v>0</v>
      </c>
      <c r="L94" s="5">
        <f>SUM(H94:K94)</f>
        <v>11.489262371615313</v>
      </c>
      <c r="M94" s="10">
        <f>VLOOKUP(C94,игроки1,7,0)</f>
        <v>0</v>
      </c>
      <c r="N94" s="10">
        <f>VLOOKUP(C94,игроки1,9,0)</f>
        <v>0</v>
      </c>
      <c r="O94" s="10">
        <f>VLOOKUP(C94,игроки1,11,0)</f>
        <v>0</v>
      </c>
      <c r="P94" s="10">
        <f>VLOOKUP(C94,игроки1,13,0)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0</v>
      </c>
      <c r="U94" s="10">
        <f>VLOOKUP(C94,игроки1,23,0)</f>
        <v>0</v>
      </c>
      <c r="V94" s="18"/>
      <c r="W94" s="18">
        <f>VLOOKUP(C94,игроки1,25,0)</f>
        <v>0</v>
      </c>
      <c r="X94" s="16">
        <f>COUNTIFS(M94:W94,"&gt;0")</f>
        <v>0</v>
      </c>
    </row>
    <row r="95" spans="1:24" ht="12.75" customHeight="1">
      <c r="A95" s="13">
        <v>91</v>
      </c>
      <c r="B95" s="13"/>
      <c r="C95" s="9" t="s">
        <v>361</v>
      </c>
      <c r="D95" s="9"/>
      <c r="E95" s="14">
        <f>VLOOKUP(C95,Spisok!$A$1:$AA$9626,5,0)</f>
        <v>1166.5173722666898</v>
      </c>
      <c r="F95" s="8">
        <f>VLOOKUP(C95,Spisok!$A$1:$AA$9626,2,0)</f>
        <v>0</v>
      </c>
      <c r="G95" s="8" t="str">
        <f>VLOOKUP(C95,Spisok!$A$1:$AA$9626,4,0)</f>
        <v>GBR</v>
      </c>
      <c r="H95" s="10"/>
      <c r="I95" s="10">
        <v>2.9317572892040977</v>
      </c>
      <c r="J95" s="10">
        <v>7.9796264855687609</v>
      </c>
      <c r="K95" s="10">
        <f>LARGE(M95:W95,1)+LARGE(M95:W95,2)+LARGE(M95:W95,3)+LARGE(M95:W95,4)+LARGE(M95:W95,5)</f>
        <v>0</v>
      </c>
      <c r="L95" s="5">
        <f>SUM(H95:K95)</f>
        <v>10.911383774772858</v>
      </c>
      <c r="M95" s="10">
        <f>VLOOKUP(C95,игроки1,7,0)</f>
        <v>0</v>
      </c>
      <c r="N95" s="10">
        <f>VLOOKUP(C95,игроки1,9,0)</f>
        <v>0</v>
      </c>
      <c r="O95" s="10">
        <f>VLOOKUP(C95,игроки1,11,0)</f>
        <v>0</v>
      </c>
      <c r="P95" s="10">
        <f>VLOOKUP(C95,игроки1,13,0)</f>
        <v>0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0</v>
      </c>
      <c r="U95" s="10">
        <f>VLOOKUP(C95,игроки1,23,0)</f>
        <v>0</v>
      </c>
      <c r="V95" s="18"/>
      <c r="W95" s="18">
        <f>VLOOKUP(C95,игроки1,25,0)</f>
        <v>0</v>
      </c>
      <c r="X95" s="16">
        <f>COUNTIFS(M95:W95,"&gt;0")</f>
        <v>0</v>
      </c>
    </row>
    <row r="96" spans="1:24" ht="12.75" customHeight="1">
      <c r="A96" s="13">
        <v>92</v>
      </c>
      <c r="B96" s="13"/>
      <c r="C96" s="9" t="s">
        <v>364</v>
      </c>
      <c r="D96" s="9"/>
      <c r="E96" s="14">
        <f>VLOOKUP(C96,Spisok!$A$1:$AA$9626,5,0)</f>
        <v>1263.561659460433</v>
      </c>
      <c r="F96" s="8">
        <f>VLOOKUP(C96,Spisok!$A$1:$AA$9626,2,0)</f>
        <v>0</v>
      </c>
      <c r="G96" s="8" t="str">
        <f>VLOOKUP(C96,Spisok!$A$1:$AA$9626,4,0)</f>
        <v>LAT</v>
      </c>
      <c r="H96" s="10"/>
      <c r="I96" s="10"/>
      <c r="J96" s="10">
        <v>10.692961272372298</v>
      </c>
      <c r="K96" s="10">
        <f>LARGE(M96:W96,1)+LARGE(M96:W96,2)+LARGE(M96:W96,3)+LARGE(M96:W96,4)+LARGE(M96:W96,5)</f>
        <v>0</v>
      </c>
      <c r="L96" s="5">
        <f>SUM(H96:K96)</f>
        <v>10.692961272372298</v>
      </c>
      <c r="M96" s="10">
        <f>VLOOKUP(C96,игроки1,7,0)</f>
        <v>0</v>
      </c>
      <c r="N96" s="10">
        <f>VLOOKUP(C96,игроки1,9,0)</f>
        <v>0</v>
      </c>
      <c r="O96" s="10">
        <f>VLOOKUP(C96,игроки1,11,0)</f>
        <v>0</v>
      </c>
      <c r="P96" s="10">
        <f>VLOOKUP(C96,игроки1,13,0)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10">
        <f>VLOOKUP(C96,игроки1,23,0)</f>
        <v>0</v>
      </c>
      <c r="V96" s="18"/>
      <c r="W96" s="18">
        <f>VLOOKUP(C96,игроки1,25,0)</f>
        <v>0</v>
      </c>
      <c r="X96" s="16">
        <f>COUNTIFS(M96:W96,"&gt;0")</f>
        <v>0</v>
      </c>
    </row>
    <row r="97" spans="1:24" ht="12.75" customHeight="1">
      <c r="A97" s="13">
        <v>93</v>
      </c>
      <c r="B97" s="13"/>
      <c r="C97" s="9" t="s">
        <v>390</v>
      </c>
      <c r="D97" s="9"/>
      <c r="E97" s="14">
        <f>VLOOKUP(C97,Spisok!$A$1:$AA$9626,5,0)</f>
        <v>1188.9428679973239</v>
      </c>
      <c r="F97" s="8">
        <f>VLOOKUP(C97,Spisok!$A$1:$AA$9626,2,0)</f>
        <v>0</v>
      </c>
      <c r="G97" s="8" t="str">
        <f>VLOOKUP(C97,Spisok!$A$1:$AA$9626,4,0)</f>
        <v>GBR</v>
      </c>
      <c r="H97" s="10"/>
      <c r="I97" s="10"/>
      <c r="J97" s="10">
        <v>10.423197492163011</v>
      </c>
      <c r="K97" s="10">
        <f>LARGE(M97:W97,1)+LARGE(M97:W97,2)+LARGE(M97:W97,3)+LARGE(M97:W97,4)+LARGE(M97:W97,5)</f>
        <v>0</v>
      </c>
      <c r="L97" s="5">
        <f>SUM(H97:K97)</f>
        <v>10.423197492163011</v>
      </c>
      <c r="M97" s="10">
        <f>VLOOKUP(C97,игроки1,7,0)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VLOOKUP(C97,игроки1,13,0)</f>
        <v>0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0</v>
      </c>
      <c r="U97" s="10">
        <f>VLOOKUP(C97,игроки1,23,0)</f>
        <v>0</v>
      </c>
      <c r="V97" s="18"/>
      <c r="W97" s="18">
        <f>VLOOKUP(C97,игроки1,25,0)</f>
        <v>0</v>
      </c>
      <c r="X97" s="16">
        <f>COUNTIFS(M97:W97,"&gt;0")</f>
        <v>0</v>
      </c>
    </row>
    <row r="98" spans="1:24" s="28" customFormat="1" ht="12.75" customHeight="1">
      <c r="A98" s="13">
        <v>94</v>
      </c>
      <c r="B98" s="13">
        <v>26</v>
      </c>
      <c r="C98" s="9" t="s">
        <v>400</v>
      </c>
      <c r="D98" s="9"/>
      <c r="E98" s="14">
        <f>VLOOKUP(C98,Spisok!$A$1:$AA$9626,5,0)</f>
        <v>1251.3947580757947</v>
      </c>
      <c r="F98" s="8">
        <f>VLOOKUP(C98,Spisok!$A$1:$AA$9626,2,0)</f>
        <v>0</v>
      </c>
      <c r="G98" s="8" t="str">
        <f>VLOOKUP(C98,Spisok!$A$1:$AA$9626,4,0)</f>
        <v>EST</v>
      </c>
      <c r="H98" s="10"/>
      <c r="I98" s="10"/>
      <c r="J98" s="10"/>
      <c r="K98" s="10">
        <f>LARGE(M98:W98,1)+LARGE(M98:W98,2)+LARGE(M98:W98,3)+LARGE(M98:W98,4)+LARGE(M98:W98,5)</f>
        <v>10.423197492163011</v>
      </c>
      <c r="L98" s="5">
        <f>SUM(H98:K98)</f>
        <v>10.423197492163011</v>
      </c>
      <c r="M98" s="10">
        <f>VLOOKUP(C98,игроки1,7,0)</f>
        <v>10.423197492163011</v>
      </c>
      <c r="N98" s="10">
        <f>VLOOKUP(C98,игроки1,9,0)</f>
        <v>0</v>
      </c>
      <c r="O98" s="10">
        <f>VLOOKUP(C98,игроки1,11,0)</f>
        <v>0</v>
      </c>
      <c r="P98" s="10">
        <f>VLOOKUP(C98,игроки1,13,0)</f>
        <v>0</v>
      </c>
      <c r="Q98" s="10">
        <f>VLOOKUP(C98,игроки1,15,0)</f>
        <v>0</v>
      </c>
      <c r="R98" s="10">
        <f>VLOOKUP(C98,игроки1,17,0)</f>
        <v>0</v>
      </c>
      <c r="S98" s="10">
        <f>VLOOKUP(C98,игроки1,19,0)</f>
        <v>0</v>
      </c>
      <c r="T98" s="10">
        <f>VLOOKUP(C98,игроки1,21,0)</f>
        <v>0</v>
      </c>
      <c r="U98" s="10">
        <f>VLOOKUP(C98,игроки1,23,0)</f>
        <v>0</v>
      </c>
      <c r="V98" s="18"/>
      <c r="W98" s="18">
        <f>VLOOKUP(C98,игроки1,25,0)</f>
        <v>0</v>
      </c>
      <c r="X98" s="16">
        <f>COUNTIFS(M98:W98,"&gt;0")</f>
        <v>1</v>
      </c>
    </row>
    <row r="99" spans="1:24" s="21" customFormat="1" ht="12.75" customHeight="1">
      <c r="A99" s="13">
        <v>95</v>
      </c>
      <c r="B99" s="13"/>
      <c r="C99" s="9" t="s">
        <v>290</v>
      </c>
      <c r="D99" s="9"/>
      <c r="E99" s="45">
        <f>VLOOKUP(C99,Spisok!$A$1:$AA$9626,5,0)</f>
        <v>1174.8690735622724</v>
      </c>
      <c r="F99" s="8">
        <f>VLOOKUP(C99,Spisok!$A$1:$AA$9626,2,0)</f>
        <v>0</v>
      </c>
      <c r="G99" s="8" t="str">
        <f>VLOOKUP(C99,Spisok!$A$1:$AA$9626,4,0)</f>
        <v>EST</v>
      </c>
      <c r="H99" s="10">
        <v>10.372960372960373</v>
      </c>
      <c r="I99" s="10">
        <v>0</v>
      </c>
      <c r="J99" s="10">
        <v>0</v>
      </c>
      <c r="K99" s="10">
        <f>LARGE(M99:W99,1)+LARGE(M99:W99,2)+LARGE(M99:W99,3)+LARGE(M99:W99,4)+LARGE(M99:W99,5)</f>
        <v>0</v>
      </c>
      <c r="L99" s="5">
        <f>SUM(H99:K99)</f>
        <v>10.372960372960373</v>
      </c>
      <c r="M99" s="10">
        <f>VLOOKUP(C99,игроки1,7,0)</f>
        <v>0</v>
      </c>
      <c r="N99" s="10">
        <f>VLOOKUP(C99,игроки1,9,0)</f>
        <v>0</v>
      </c>
      <c r="O99" s="10">
        <f>VLOOKUP(C99,игроки1,11,0)</f>
        <v>0</v>
      </c>
      <c r="P99" s="10">
        <f>VLOOKUP(C99,игроки1,13,0)</f>
        <v>0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0</v>
      </c>
      <c r="T99" s="10">
        <f>VLOOKUP(C99,игроки1,21,0)</f>
        <v>0</v>
      </c>
      <c r="U99" s="10">
        <f>VLOOKUP(C99,игроки1,23,0)</f>
        <v>0</v>
      </c>
      <c r="V99" s="18"/>
      <c r="W99" s="18">
        <f>VLOOKUP(C99,игроки1,25,0)</f>
        <v>0</v>
      </c>
      <c r="X99" s="16">
        <f>COUNTIFS(M99:W99,"&gt;0")</f>
        <v>0</v>
      </c>
    </row>
    <row r="100" spans="1:24" s="21" customFormat="1" ht="12.75" customHeight="1">
      <c r="A100" s="13">
        <v>96</v>
      </c>
      <c r="B100" s="13"/>
      <c r="C100" s="9" t="s">
        <v>384</v>
      </c>
      <c r="D100" s="9"/>
      <c r="E100" s="14">
        <f>VLOOKUP(C100,Spisok!$A$1:$AA$9626,5,0)</f>
        <v>1265</v>
      </c>
      <c r="F100" s="8">
        <f>VLOOKUP(C100,Spisok!$A$1:$AA$9626,2,0)</f>
        <v>0</v>
      </c>
      <c r="G100" s="8" t="str">
        <f>VLOOKUP(C100,Spisok!$A$1:$AA$9626,4,0)</f>
        <v>LAT</v>
      </c>
      <c r="H100" s="10"/>
      <c r="I100" s="10"/>
      <c r="J100" s="10">
        <v>9.1737585722548136</v>
      </c>
      <c r="K100" s="10">
        <f>LARGE(M100:W100,1)+LARGE(M100:W100,2)+LARGE(M100:W100,3)+LARGE(M100:W100,4)+LARGE(M100:W100,5)</f>
        <v>0</v>
      </c>
      <c r="L100" s="5">
        <f>SUM(H100:K100)</f>
        <v>9.1737585722548136</v>
      </c>
      <c r="M100" s="10">
        <f>VLOOKUP(C100,игроки1,7,0)</f>
        <v>0</v>
      </c>
      <c r="N100" s="10">
        <f>VLOOKUP(C100,игроки1,9,0)</f>
        <v>0</v>
      </c>
      <c r="O100" s="10">
        <f>VLOOKUP(C100,игроки1,11,0)</f>
        <v>0</v>
      </c>
      <c r="P100" s="10">
        <f>VLOOKUP(C100,игроки1,13,0)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10">
        <f>VLOOKUP(C100,игроки1,23,0)</f>
        <v>0</v>
      </c>
      <c r="V100" s="18"/>
      <c r="W100" s="18">
        <f>VLOOKUP(C100,игроки1,25,0)</f>
        <v>0</v>
      </c>
      <c r="X100" s="16">
        <f>COUNTIFS(M100:W100,"&gt;0")</f>
        <v>0</v>
      </c>
    </row>
    <row r="101" spans="1:24" s="21" customFormat="1" ht="12.75" customHeight="1">
      <c r="A101" s="13">
        <v>97</v>
      </c>
      <c r="B101" s="13">
        <v>32</v>
      </c>
      <c r="C101" s="9" t="s">
        <v>295</v>
      </c>
      <c r="D101" s="14"/>
      <c r="E101" s="14">
        <f>VLOOKUP(C101,Spisok!$A$1:$AA$9626,5,0)</f>
        <v>1230.8848132721043</v>
      </c>
      <c r="F101" s="8">
        <f>VLOOKUP(C101,Spisok!$A$1:$AA$9626,2,0)</f>
        <v>0</v>
      </c>
      <c r="G101" s="8" t="str">
        <f>VLOOKUP(C101,Spisok!$A$1:$AA$9626,4,0)</f>
        <v>EST</v>
      </c>
      <c r="H101" s="10">
        <v>0</v>
      </c>
      <c r="I101" s="10">
        <v>0</v>
      </c>
      <c r="J101" s="10">
        <v>3.1765430830851393</v>
      </c>
      <c r="K101" s="10">
        <f>LARGE(M101:W101,1)+LARGE(M101:W101,2)+LARGE(M101:W101,3)+LARGE(M101:W101,4)+LARGE(M101:W101,5)</f>
        <v>5.5785123966942152</v>
      </c>
      <c r="L101" s="5">
        <f>SUM(H101:K101)</f>
        <v>8.7550554797793545</v>
      </c>
      <c r="M101" s="10">
        <f>VLOOKUP(C101,игроки1,7,0)</f>
        <v>5.5785123966942152</v>
      </c>
      <c r="N101" s="10">
        <f>VLOOKUP(C101,игроки1,9,0)</f>
        <v>0</v>
      </c>
      <c r="O101" s="10">
        <f>VLOOKUP(C101,игроки1,11,0)</f>
        <v>0</v>
      </c>
      <c r="P101" s="10">
        <f>VLOOKUP(C101,игроки1,13,0)</f>
        <v>0</v>
      </c>
      <c r="Q101" s="10">
        <f>VLOOKUP(C101,игроки1,15,0)</f>
        <v>0</v>
      </c>
      <c r="R101" s="10">
        <f>VLOOKUP(C101,игроки1,17,0)</f>
        <v>0</v>
      </c>
      <c r="S101" s="10">
        <f>VLOOKUP(C101,игроки1,19,0)</f>
        <v>0</v>
      </c>
      <c r="T101" s="10">
        <f>VLOOKUP(C101,игроки1,21,0)</f>
        <v>0</v>
      </c>
      <c r="U101" s="10">
        <f>VLOOKUP(C101,игроки1,23,0)</f>
        <v>0</v>
      </c>
      <c r="V101" s="18"/>
      <c r="W101" s="18">
        <f>VLOOKUP(C101,игроки1,25,0)</f>
        <v>0</v>
      </c>
      <c r="X101" s="16">
        <f>COUNTIFS(M101:W101,"&gt;0")</f>
        <v>1</v>
      </c>
    </row>
    <row r="102" spans="1:24" s="21" customFormat="1" ht="12.75" customHeight="1">
      <c r="A102" s="13">
        <v>98</v>
      </c>
      <c r="B102" s="13"/>
      <c r="C102" s="9" t="s">
        <v>273</v>
      </c>
      <c r="D102" s="14" t="s">
        <v>286</v>
      </c>
      <c r="E102" s="45">
        <f>VLOOKUP(C102,Spisok!$A$1:$AA$9626,5,0)</f>
        <v>1290.8596966402656</v>
      </c>
      <c r="F102" s="8">
        <f>VLOOKUP(C102,Spisok!$A$1:$AA$9626,2,0)</f>
        <v>0</v>
      </c>
      <c r="G102" s="8" t="str">
        <f>VLOOKUP(C102,Spisok!$A$1:$AA$9626,4,0)</f>
        <v>LAT</v>
      </c>
      <c r="H102" s="10">
        <v>7.9796264855687609</v>
      </c>
      <c r="I102" s="10">
        <v>0</v>
      </c>
      <c r="J102" s="10">
        <v>0</v>
      </c>
      <c r="K102" s="10">
        <f>LARGE(M102:W102,1)+LARGE(M102:W102,2)+LARGE(M102:W102,3)+LARGE(M102:W102,4)+LARGE(M102:W102,5)</f>
        <v>0</v>
      </c>
      <c r="L102" s="5">
        <f>SUM(H102:K102)</f>
        <v>7.9796264855687609</v>
      </c>
      <c r="M102" s="10">
        <f>VLOOKUP(C102,игроки1,7,0)</f>
        <v>0</v>
      </c>
      <c r="N102" s="10">
        <f>VLOOKUP(C102,игроки1,9,0)</f>
        <v>0</v>
      </c>
      <c r="O102" s="10">
        <f>VLOOKUP(C102,игроки1,11,0)</f>
        <v>0</v>
      </c>
      <c r="P102" s="10">
        <f>VLOOKUP(C102,игроки1,13,0)</f>
        <v>0</v>
      </c>
      <c r="Q102" s="10">
        <f>VLOOKUP(C102,игроки1,15,0)</f>
        <v>0</v>
      </c>
      <c r="R102" s="10">
        <f>VLOOKUP(C102,игроки1,17,0)</f>
        <v>0</v>
      </c>
      <c r="S102" s="10">
        <f>VLOOKUP(C102,игроки1,19,0)</f>
        <v>0</v>
      </c>
      <c r="T102" s="10">
        <f>VLOOKUP(C102,игроки1,21,0)</f>
        <v>0</v>
      </c>
      <c r="U102" s="10">
        <f>VLOOKUP(C102,игроки1,23,0)</f>
        <v>0</v>
      </c>
      <c r="V102" s="18"/>
      <c r="W102" s="18">
        <f>VLOOKUP(C102,игроки1,25,0)</f>
        <v>0</v>
      </c>
      <c r="X102" s="16">
        <f>COUNTIFS(M102:W102,"&gt;0")</f>
        <v>0</v>
      </c>
    </row>
    <row r="103" spans="1:24" s="21" customFormat="1" ht="12.75" customHeight="1">
      <c r="A103" s="13">
        <v>99</v>
      </c>
      <c r="B103" s="13"/>
      <c r="C103" s="9" t="s">
        <v>306</v>
      </c>
      <c r="D103" s="9" t="s">
        <v>344</v>
      </c>
      <c r="E103" s="45">
        <f>VLOOKUP(C103,Spisok!$A$1:$AA$9626,5,0)</f>
        <v>1413.7677637597983</v>
      </c>
      <c r="F103" s="8">
        <f>VLOOKUP(C103,Spisok!$A$1:$AA$9626,2,0)</f>
        <v>0</v>
      </c>
      <c r="G103" s="8" t="str">
        <f>VLOOKUP(C103,Spisok!$A$1:$AA$9626,4,0)</f>
        <v>LAT</v>
      </c>
      <c r="H103" s="10">
        <v>7.9749945797499455</v>
      </c>
      <c r="I103" s="10">
        <v>0</v>
      </c>
      <c r="J103" s="10">
        <v>0</v>
      </c>
      <c r="K103" s="10">
        <f>LARGE(M103:W103,1)+LARGE(M103:W103,2)+LARGE(M103:W103,3)+LARGE(M103:W103,4)+LARGE(M103:W103,5)</f>
        <v>0</v>
      </c>
      <c r="L103" s="5">
        <f>SUM(H103:K103)</f>
        <v>7.9749945797499455</v>
      </c>
      <c r="M103" s="10">
        <f>VLOOKUP(C103,игроки1,7,0)</f>
        <v>0</v>
      </c>
      <c r="N103" s="10">
        <f>VLOOKUP(C103,игроки1,9,0)</f>
        <v>0</v>
      </c>
      <c r="O103" s="10">
        <f>VLOOKUP(C103,игроки1,11,0)</f>
        <v>0</v>
      </c>
      <c r="P103" s="10">
        <f>VLOOKUP(C103,игроки1,13,0)</f>
        <v>0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10">
        <f>VLOOKUP(C103,игроки1,23,0)</f>
        <v>0</v>
      </c>
      <c r="V103" s="18"/>
      <c r="W103" s="18">
        <f>VLOOKUP(C103,игроки1,25,0)</f>
        <v>0</v>
      </c>
      <c r="X103" s="16">
        <f>COUNTIFS(M103:W103,"&gt;0")</f>
        <v>0</v>
      </c>
    </row>
    <row r="104" spans="1:24" s="21" customFormat="1" ht="12.75" customHeight="1">
      <c r="A104" s="13">
        <v>100</v>
      </c>
      <c r="B104" s="13"/>
      <c r="C104" s="9" t="s">
        <v>360</v>
      </c>
      <c r="D104" s="9"/>
      <c r="E104" s="45">
        <f>VLOOKUP(C104,Spisok!$A$1:$AA$9626,5,0)</f>
        <v>1227.7215253757693</v>
      </c>
      <c r="F104" s="8">
        <f>VLOOKUP(C104,Spisok!$A$1:$AA$9626,2,0)</f>
        <v>0</v>
      </c>
      <c r="G104" s="8" t="str">
        <f>VLOOKUP(C104,Spisok!$A$1:$AA$9626,4,0)</f>
        <v>GBR</v>
      </c>
      <c r="H104" s="10"/>
      <c r="I104" s="10">
        <v>7.3848453632202249</v>
      </c>
      <c r="J104" s="10">
        <v>0</v>
      </c>
      <c r="K104" s="10">
        <f>LARGE(M104:W104,1)+LARGE(M104:W104,2)+LARGE(M104:W104,3)+LARGE(M104:W104,4)+LARGE(M104:W104,5)</f>
        <v>0</v>
      </c>
      <c r="L104" s="5">
        <f>SUM(H104:K104)</f>
        <v>7.3848453632202249</v>
      </c>
      <c r="M104" s="10">
        <f>VLOOKUP(C104,игроки1,7,0)</f>
        <v>0</v>
      </c>
      <c r="N104" s="10">
        <f>VLOOKUP(C104,игроки1,9,0)</f>
        <v>0</v>
      </c>
      <c r="O104" s="10">
        <f>VLOOKUP(C104,игроки1,11,0)</f>
        <v>0</v>
      </c>
      <c r="P104" s="10">
        <f>VLOOKUP(C104,игроки1,13,0)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0</v>
      </c>
      <c r="T104" s="10">
        <f>VLOOKUP(C104,игроки1,21,0)</f>
        <v>0</v>
      </c>
      <c r="U104" s="10">
        <f>VLOOKUP(C104,игроки1,23,0)</f>
        <v>0</v>
      </c>
      <c r="V104" s="18"/>
      <c r="W104" s="18">
        <f>VLOOKUP(C104,игроки1,25,0)</f>
        <v>0</v>
      </c>
      <c r="X104" s="16">
        <f>COUNTIFS(M104:W104,"&gt;0")</f>
        <v>0</v>
      </c>
    </row>
    <row r="105" spans="1:24" s="21" customFormat="1" ht="12.75" customHeight="1">
      <c r="A105" s="13">
        <v>101</v>
      </c>
      <c r="B105" s="13"/>
      <c r="C105" s="9" t="s">
        <v>314</v>
      </c>
      <c r="D105" s="9"/>
      <c r="E105" s="45">
        <f>VLOOKUP(C105,Spisok!$A$1:$AA$9626,5,0)</f>
        <v>1207.1615952463899</v>
      </c>
      <c r="F105" s="8">
        <f>VLOOKUP(C105,Spisok!$A$1:$AA$9626,2,0)</f>
        <v>0</v>
      </c>
      <c r="G105" s="8" t="str">
        <f>VLOOKUP(C105,Spisok!$A$1:$AA$9626,4,0)</f>
        <v>EST</v>
      </c>
      <c r="H105" s="10">
        <v>7.3848453632202249</v>
      </c>
      <c r="I105" s="10">
        <v>0</v>
      </c>
      <c r="J105" s="10">
        <v>0</v>
      </c>
      <c r="K105" s="10">
        <f>LARGE(M105:W105,1)+LARGE(M105:W105,2)+LARGE(M105:W105,3)+LARGE(M105:W105,4)+LARGE(M105:W105,5)</f>
        <v>0</v>
      </c>
      <c r="L105" s="5">
        <f>SUM(H105:K105)</f>
        <v>7.3848453632202249</v>
      </c>
      <c r="M105" s="10">
        <f>VLOOKUP(C105,игроки1,7,0)</f>
        <v>0</v>
      </c>
      <c r="N105" s="10">
        <f>VLOOKUP(C105,игроки1,9,0)</f>
        <v>0</v>
      </c>
      <c r="O105" s="10">
        <f>VLOOKUP(C105,игроки1,11,0)</f>
        <v>0</v>
      </c>
      <c r="P105" s="10">
        <f>VLOOKUP(C105,игроки1,13,0)</f>
        <v>0</v>
      </c>
      <c r="Q105" s="10">
        <f>VLOOKUP(C105,игроки1,15,0)</f>
        <v>0</v>
      </c>
      <c r="R105" s="10">
        <f>VLOOKUP(C105,игроки1,17,0)</f>
        <v>0</v>
      </c>
      <c r="S105" s="10">
        <f>VLOOKUP(C105,игроки1,19,0)</f>
        <v>0</v>
      </c>
      <c r="T105" s="10">
        <f>VLOOKUP(C105,игроки1,21,0)</f>
        <v>0</v>
      </c>
      <c r="U105" s="10">
        <f>VLOOKUP(C105,игроки1,23,0)</f>
        <v>0</v>
      </c>
      <c r="V105" s="18"/>
      <c r="W105" s="18">
        <f>VLOOKUP(C105,игроки1,25,0)</f>
        <v>0</v>
      </c>
      <c r="X105" s="16">
        <f>COUNTIFS(M105:W105,"&gt;0")</f>
        <v>0</v>
      </c>
    </row>
    <row r="106" spans="1:24" s="21" customFormat="1" ht="12.75" customHeight="1">
      <c r="A106" s="13">
        <v>102</v>
      </c>
      <c r="B106" s="13">
        <v>36</v>
      </c>
      <c r="C106" s="9" t="s">
        <v>378</v>
      </c>
      <c r="D106" s="9"/>
      <c r="E106" s="14">
        <f>VLOOKUP(C106,Spisok!$A$1:$AA$9626,5,0)</f>
        <v>1234.0168415251514</v>
      </c>
      <c r="F106" s="8">
        <f>VLOOKUP(C106,Spisok!$A$1:$AA$9626,2,0)</f>
        <v>0</v>
      </c>
      <c r="G106" s="8" t="str">
        <f>VLOOKUP(C106,Spisok!$A$1:$AA$9626,4,0)</f>
        <v>LAT</v>
      </c>
      <c r="H106" s="10"/>
      <c r="I106" s="10"/>
      <c r="J106" s="10">
        <v>4.1393270975848102</v>
      </c>
      <c r="K106" s="10">
        <f>LARGE(M106:W106,1)+LARGE(M106:W106,2)+LARGE(M106:W106,3)+LARGE(M106:W106,4)+LARGE(M106:W106,5)</f>
        <v>3.1857474472721057</v>
      </c>
      <c r="L106" s="5">
        <f>SUM(H106:K106)</f>
        <v>7.3250745448569159</v>
      </c>
      <c r="M106" s="10">
        <f>VLOOKUP(C106,игроки1,7,0)</f>
        <v>0</v>
      </c>
      <c r="N106" s="10">
        <f>VLOOKUP(C106,игроки1,9,0)</f>
        <v>3.1857474472721057</v>
      </c>
      <c r="O106" s="10">
        <f>VLOOKUP(C106,игроки1,11,0)</f>
        <v>0</v>
      </c>
      <c r="P106" s="10">
        <f>VLOOKUP(C106,игроки1,13,0)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0</v>
      </c>
      <c r="T106" s="10">
        <f>VLOOKUP(C106,игроки1,21,0)</f>
        <v>0</v>
      </c>
      <c r="U106" s="10">
        <f>VLOOKUP(C106,игроки1,23,0)</f>
        <v>0</v>
      </c>
      <c r="V106" s="18"/>
      <c r="W106" s="18">
        <f>VLOOKUP(C106,игроки1,25,0)</f>
        <v>0</v>
      </c>
      <c r="X106" s="16">
        <f>COUNTIFS(M106:W106,"&gt;0")</f>
        <v>1</v>
      </c>
    </row>
    <row r="107" spans="1:24" s="21" customFormat="1" ht="12.75" customHeight="1">
      <c r="A107" s="13">
        <v>103</v>
      </c>
      <c r="B107" s="13"/>
      <c r="C107" s="9" t="s">
        <v>372</v>
      </c>
      <c r="D107" s="9"/>
      <c r="E107" s="14">
        <f>VLOOKUP(C107,Spisok!$A$1:$AA$9626,5,0)</f>
        <v>1243.3578229674754</v>
      </c>
      <c r="F107" s="8">
        <f>VLOOKUP(C107,Spisok!$A$1:$AA$9626,2,0)</f>
        <v>0</v>
      </c>
      <c r="G107" s="8" t="str">
        <f>VLOOKUP(C107,Spisok!$A$1:$AA$9626,4,0)</f>
        <v>LAT</v>
      </c>
      <c r="H107" s="10"/>
      <c r="I107" s="10"/>
      <c r="J107" s="10">
        <v>7.0789518072567539</v>
      </c>
      <c r="K107" s="10">
        <f>LARGE(M107:W107,1)+LARGE(M107:W107,2)+LARGE(M107:W107,3)+LARGE(M107:W107,4)+LARGE(M107:W107,5)</f>
        <v>0</v>
      </c>
      <c r="L107" s="5">
        <f>SUM(H107:K107)</f>
        <v>7.0789518072567539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VLOOKUP(C107,игроки1,13,0)</f>
        <v>0</v>
      </c>
      <c r="Q107" s="10">
        <f>VLOOKUP(C107,игроки1,15,0)</f>
        <v>0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10">
        <f>VLOOKUP(C107,игроки1,23,0)</f>
        <v>0</v>
      </c>
      <c r="V107" s="18"/>
      <c r="W107" s="18">
        <f>VLOOKUP(C107,игроки1,25,0)</f>
        <v>0</v>
      </c>
      <c r="X107" s="16">
        <f>COUNTIFS(M107:W107,"&gt;0")</f>
        <v>0</v>
      </c>
    </row>
    <row r="108" spans="1:24" s="21" customFormat="1" ht="12.75" customHeight="1">
      <c r="A108" s="13">
        <v>104</v>
      </c>
      <c r="B108" s="13">
        <v>31</v>
      </c>
      <c r="C108" s="9" t="s">
        <v>402</v>
      </c>
      <c r="D108" s="9"/>
      <c r="E108" s="14">
        <f>VLOOKUP(C108,Spisok!$A$1:$AA$9626,5,0)</f>
        <v>1225.7033444832723</v>
      </c>
      <c r="F108" s="8">
        <f>VLOOKUP(C108,Spisok!$A$1:$AA$9626,2,0)</f>
        <v>0</v>
      </c>
      <c r="G108" s="8" t="str">
        <f>VLOOKUP(C108,Spisok!$A$1:$AA$9626,4,0)</f>
        <v>EST</v>
      </c>
      <c r="H108" s="10"/>
      <c r="I108" s="10"/>
      <c r="J108" s="10"/>
      <c r="K108" s="10">
        <f>LARGE(M108:W108,1)+LARGE(M108:W108,2)+LARGE(M108:W108,3)+LARGE(M108:W108,4)+LARGE(M108:W108,5)</f>
        <v>6.5852842809364551</v>
      </c>
      <c r="L108" s="5">
        <f>SUM(H108:K108)</f>
        <v>6.5852842809364551</v>
      </c>
      <c r="M108" s="10">
        <f>VLOOKUP(C108,игроки1,7,0)</f>
        <v>0</v>
      </c>
      <c r="N108" s="10">
        <f>VLOOKUP(C108,игроки1,9,0)</f>
        <v>6.5852842809364551</v>
      </c>
      <c r="O108" s="10">
        <f>VLOOKUP(C108,игроки1,11,0)</f>
        <v>0</v>
      </c>
      <c r="P108" s="10">
        <f>VLOOKUP(C108,игроки1,13,0)</f>
        <v>0</v>
      </c>
      <c r="Q108" s="10">
        <f>VLOOKUP(C108,игроки1,15,0)</f>
        <v>0</v>
      </c>
      <c r="R108" s="10">
        <f>VLOOKUP(C108,игроки1,17,0)</f>
        <v>0</v>
      </c>
      <c r="S108" s="10">
        <f>VLOOKUP(C108,игроки1,19,0)</f>
        <v>0</v>
      </c>
      <c r="T108" s="10">
        <f>VLOOKUP(C108,игроки1,21,0)</f>
        <v>0</v>
      </c>
      <c r="U108" s="10">
        <f>VLOOKUP(C108,игроки1,23,0)</f>
        <v>0</v>
      </c>
      <c r="V108" s="18"/>
      <c r="W108" s="18">
        <f>VLOOKUP(C108,игроки1,25,0)</f>
        <v>0</v>
      </c>
      <c r="X108" s="16">
        <f>COUNTIFS(M108:W108,"&gt;0")</f>
        <v>1</v>
      </c>
    </row>
    <row r="109" spans="1:24" s="21" customFormat="1" ht="12.75" customHeight="1">
      <c r="A109" s="13">
        <v>105</v>
      </c>
      <c r="B109" s="13"/>
      <c r="C109" s="9" t="s">
        <v>263</v>
      </c>
      <c r="D109" s="14" t="s">
        <v>288</v>
      </c>
      <c r="E109" s="45">
        <f>VLOOKUP(C109,Spisok!$A$1:$AA$9626,5,0)</f>
        <v>1131.3475433142012</v>
      </c>
      <c r="F109" s="8">
        <f>VLOOKUP(C109,Spisok!$A$1:$AA$9626,2,0)</f>
        <v>0</v>
      </c>
      <c r="G109" s="8" t="str">
        <f>VLOOKUP(C109,Spisok!$A$1:$AA$9626,4,0)</f>
        <v>POL</v>
      </c>
      <c r="H109" s="10">
        <v>6.25</v>
      </c>
      <c r="I109" s="10">
        <v>0</v>
      </c>
      <c r="J109" s="10">
        <v>0</v>
      </c>
      <c r="K109" s="10">
        <f>LARGE(M109:W109,1)+LARGE(M109:W109,2)+LARGE(M109:W109,3)+LARGE(M109:W109,4)+LARGE(M109:W109,5)</f>
        <v>0</v>
      </c>
      <c r="L109" s="5">
        <f>SUM(H109:K109)</f>
        <v>6.25</v>
      </c>
      <c r="M109" s="10">
        <f>VLOOKUP(C109,игроки1,7,0)</f>
        <v>0</v>
      </c>
      <c r="N109" s="10">
        <f>VLOOKUP(C109,игроки1,9,0)</f>
        <v>0</v>
      </c>
      <c r="O109" s="10">
        <f>VLOOKUP(C109,игроки1,11,0)</f>
        <v>0</v>
      </c>
      <c r="P109" s="10">
        <f>VLOOKUP(C109,игроки1,13,0)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10">
        <f>VLOOKUP(C109,игроки1,23,0)</f>
        <v>0</v>
      </c>
      <c r="V109" s="18"/>
      <c r="W109" s="18">
        <f>VLOOKUP(C109,игроки1,25,0)</f>
        <v>0</v>
      </c>
      <c r="X109" s="16">
        <f>COUNTIFS(M109:W109,"&gt;0")</f>
        <v>0</v>
      </c>
    </row>
    <row r="110" spans="1:24" s="21" customFormat="1" ht="12.75" customHeight="1">
      <c r="A110" s="13">
        <v>106</v>
      </c>
      <c r="B110" s="13"/>
      <c r="C110" s="9" t="s">
        <v>356</v>
      </c>
      <c r="D110" s="9"/>
      <c r="E110" s="14">
        <f>VLOOKUP(C110,Spisok!$A$1:$AA$9626,5,0)</f>
        <v>1158.3981478056155</v>
      </c>
      <c r="F110" s="8">
        <f>VLOOKUP(C110,Spisok!$A$1:$AA$9626,2,0)</f>
        <v>0</v>
      </c>
      <c r="G110" s="8" t="str">
        <f>VLOOKUP(C110,Spisok!$A$1:$AA$9626,4,0)</f>
        <v>GER</v>
      </c>
      <c r="H110" s="10"/>
      <c r="I110" s="10">
        <v>2.6875</v>
      </c>
      <c r="J110" s="10">
        <v>3.5286477125126279</v>
      </c>
      <c r="K110" s="10">
        <f>LARGE(M110:W110,1)+LARGE(M110:W110,2)+LARGE(M110:W110,3)+LARGE(M110:W110,4)+LARGE(M110:W110,5)</f>
        <v>0</v>
      </c>
      <c r="L110" s="5">
        <f>SUM(H110:K110)</f>
        <v>6.2161477125126279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VLOOKUP(C110,игроки1,13,0)</f>
        <v>0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0</v>
      </c>
      <c r="U110" s="10">
        <f>VLOOKUP(C110,игроки1,23,0)</f>
        <v>0</v>
      </c>
      <c r="V110" s="18"/>
      <c r="W110" s="18">
        <f>VLOOKUP(C110,игроки1,25,0)</f>
        <v>0</v>
      </c>
      <c r="X110" s="16">
        <f>COUNTIFS(M110:W110,"&gt;0")</f>
        <v>0</v>
      </c>
    </row>
    <row r="111" spans="1:24" s="21" customFormat="1" ht="12.75" customHeight="1">
      <c r="A111" s="13">
        <v>107</v>
      </c>
      <c r="B111" s="13">
        <v>37</v>
      </c>
      <c r="C111" s="9" t="s">
        <v>368</v>
      </c>
      <c r="D111" s="9"/>
      <c r="E111" s="14">
        <f>VLOOKUP(C111,Spisok!$A$1:$AA$9626,5,0)</f>
        <v>1178.2741377305811</v>
      </c>
      <c r="F111" s="8">
        <f>VLOOKUP(C111,Spisok!$A$1:$AA$9626,2,0)</f>
        <v>0</v>
      </c>
      <c r="G111" s="8" t="str">
        <f>VLOOKUP(C111,Spisok!$A$1:$AA$9626,4,0)</f>
        <v>LAT</v>
      </c>
      <c r="H111" s="10"/>
      <c r="I111" s="10"/>
      <c r="J111" s="10">
        <v>2.980789448990639</v>
      </c>
      <c r="K111" s="10">
        <f>LARGE(M111:W111,1)+LARGE(M111:W111,2)+LARGE(M111:W111,3)+LARGE(M111:W111,4)+LARGE(M111:W111,5)</f>
        <v>2.0642698575992204</v>
      </c>
      <c r="L111" s="5">
        <f>SUM(H111:K111)</f>
        <v>5.0450593065898595</v>
      </c>
      <c r="M111" s="10">
        <f>VLOOKUP(C111,игроки1,7,0)</f>
        <v>0</v>
      </c>
      <c r="N111" s="10">
        <f>VLOOKUP(C111,игроки1,9,0)</f>
        <v>2.0642698575992204</v>
      </c>
      <c r="O111" s="10">
        <f>VLOOKUP(C111,игроки1,11,0)</f>
        <v>0</v>
      </c>
      <c r="P111" s="10">
        <f>VLOOKUP(C111,игроки1,13,0)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10">
        <f>VLOOKUP(C111,игроки1,23,0)</f>
        <v>0</v>
      </c>
      <c r="V111" s="18"/>
      <c r="W111" s="18">
        <f>VLOOKUP(C111,игроки1,25,0)</f>
        <v>0</v>
      </c>
      <c r="X111" s="16">
        <f>COUNTIFS(M111:W111,"&gt;0")</f>
        <v>1</v>
      </c>
    </row>
    <row r="112" spans="1:24" s="21" customFormat="1" ht="12.75" customHeight="1">
      <c r="A112" s="13">
        <v>108</v>
      </c>
      <c r="B112" s="13"/>
      <c r="C112" s="9" t="s">
        <v>244</v>
      </c>
      <c r="D112" s="14" t="s">
        <v>282</v>
      </c>
      <c r="E112" s="45">
        <f>VLOOKUP(C112,Spisok!$A$1:$AA$9626,5,0)</f>
        <v>1398.343235173294</v>
      </c>
      <c r="F112" s="8">
        <f>VLOOKUP(C112,Spisok!$A$1:$AA$9626,2,0)</f>
        <v>0</v>
      </c>
      <c r="G112" s="8" t="str">
        <f>VLOOKUP(C112,Spisok!$A$1:$AA$9626,4,0)</f>
        <v>LAT</v>
      </c>
      <c r="H112" s="10">
        <v>0</v>
      </c>
      <c r="I112" s="10">
        <v>4.8142397145774201</v>
      </c>
      <c r="J112" s="10">
        <v>0</v>
      </c>
      <c r="K112" s="10">
        <f>LARGE(M112:W112,1)+LARGE(M112:W112,2)+LARGE(M112:W112,3)+LARGE(M112:W112,4)+LARGE(M112:W112,5)</f>
        <v>0</v>
      </c>
      <c r="L112" s="5">
        <f>SUM(H112:K112)</f>
        <v>4.8142397145774201</v>
      </c>
      <c r="M112" s="10">
        <f>VLOOKUP(C112,игроки1,7,0)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VLOOKUP(C112,игроки1,13,0)</f>
        <v>0</v>
      </c>
      <c r="Q112" s="10">
        <f>VLOOKUP(C112,игроки1,15,0)</f>
        <v>0</v>
      </c>
      <c r="R112" s="10">
        <f>VLOOKUP(C112,игроки1,17,0)</f>
        <v>0</v>
      </c>
      <c r="S112" s="10">
        <f>VLOOKUP(C112,игроки1,19,0)</f>
        <v>0</v>
      </c>
      <c r="T112" s="10">
        <f>VLOOKUP(C112,игроки1,21,0)</f>
        <v>0</v>
      </c>
      <c r="U112" s="10">
        <f>VLOOKUP(C112,игроки1,23,0)</f>
        <v>0</v>
      </c>
      <c r="V112" s="18"/>
      <c r="W112" s="18">
        <f>VLOOKUP(C112,игроки1,25,0)</f>
        <v>0</v>
      </c>
      <c r="X112" s="16">
        <f>COUNTIFS(M112:W112,"&gt;0")</f>
        <v>0</v>
      </c>
    </row>
    <row r="113" spans="1:24" s="21" customFormat="1" ht="12.75" customHeight="1">
      <c r="A113" s="13">
        <v>109</v>
      </c>
      <c r="B113" s="13"/>
      <c r="C113" s="94" t="s">
        <v>98</v>
      </c>
      <c r="D113" s="94"/>
      <c r="E113" s="93">
        <f>VLOOKUP(C113,Spisok!$A$1:$AA$9626,5,0)</f>
        <v>1511.3627864965367</v>
      </c>
      <c r="F113" s="91">
        <f>VLOOKUP(C113,Spisok!$A$1:$AA$9626,2,0)</f>
        <v>0</v>
      </c>
      <c r="G113" s="91" t="str">
        <f>VLOOKUP(C113,Spisok!$A$1:$AA$9626,4,0)</f>
        <v>EST</v>
      </c>
      <c r="H113" s="90"/>
      <c r="I113" s="90"/>
      <c r="J113" s="90">
        <v>4.242845786963434</v>
      </c>
      <c r="K113" s="90">
        <f>LARGE(M113:W113,1)+LARGE(M113:W113,2)+LARGE(M113:W113,3)+LARGE(M113:W113,4)+LARGE(M113:W113,5)</f>
        <v>0</v>
      </c>
      <c r="L113" s="92">
        <f>SUM(H113:K113)</f>
        <v>4.242845786963434</v>
      </c>
      <c r="M113" s="90">
        <f>VLOOKUP(C113,игроки1,7,0)</f>
        <v>0</v>
      </c>
      <c r="N113" s="90">
        <f>VLOOKUP(C113,игроки1,9,0)</f>
        <v>0</v>
      </c>
      <c r="O113" s="90">
        <f>VLOOKUP(C113,игроки1,11,0)</f>
        <v>0</v>
      </c>
      <c r="P113" s="90">
        <f>VLOOKUP(C113,игроки1,13,0)</f>
        <v>0</v>
      </c>
      <c r="Q113" s="89">
        <f>VLOOKUP(C113,игроки1,15,0)</f>
        <v>0</v>
      </c>
      <c r="R113" s="89">
        <f>VLOOKUP(C113,игроки1,17,0)</f>
        <v>0</v>
      </c>
      <c r="S113" s="10">
        <f>VLOOKUP(C113,игроки1,19,0)</f>
        <v>0</v>
      </c>
      <c r="T113" s="10">
        <f>VLOOKUP(C113,игроки1,21,0)</f>
        <v>0</v>
      </c>
      <c r="U113" s="89">
        <f>VLOOKUP(C113,игроки1,23,0)</f>
        <v>0</v>
      </c>
      <c r="V113" s="85"/>
      <c r="W113" s="85">
        <f>VLOOKUP(C113,игроки1,25,0)</f>
        <v>0</v>
      </c>
      <c r="X113" s="88">
        <f>COUNTIFS(M113:W113,"&gt;0")</f>
        <v>0</v>
      </c>
    </row>
    <row r="114" spans="1:24" s="21" customFormat="1" ht="12.75" customHeight="1">
      <c r="A114" s="13">
        <v>110</v>
      </c>
      <c r="B114" s="13"/>
      <c r="C114" s="9" t="s">
        <v>371</v>
      </c>
      <c r="D114" s="9"/>
      <c r="E114" s="14">
        <f>VLOOKUP(C114,Spisok!$A$1:$AA$9626,5,0)</f>
        <v>1190</v>
      </c>
      <c r="F114" s="8">
        <f>VLOOKUP(C114,Spisok!$A$1:$AA$9626,2,0)</f>
        <v>0</v>
      </c>
      <c r="G114" s="8" t="str">
        <f>VLOOKUP(C114,Spisok!$A$1:$AA$9626,4,0)</f>
        <v>LAT</v>
      </c>
      <c r="H114" s="10"/>
      <c r="I114" s="10"/>
      <c r="J114" s="10">
        <v>4.1858112200453768</v>
      </c>
      <c r="K114" s="10">
        <f>LARGE(M114:W114,1)+LARGE(M114:W114,2)+LARGE(M114:W114,3)+LARGE(M114:W114,4)+LARGE(M114:W114,5)</f>
        <v>0</v>
      </c>
      <c r="L114" s="5">
        <f>SUM(H114:K114)</f>
        <v>4.1858112200453768</v>
      </c>
      <c r="M114" s="10">
        <f>VLOOKUP(C114,игроки1,7,0)</f>
        <v>0</v>
      </c>
      <c r="N114" s="10">
        <f>VLOOKUP(C114,игроки1,9,0)</f>
        <v>0</v>
      </c>
      <c r="O114" s="10">
        <f>VLOOKUP(C114,игроки1,11,0)</f>
        <v>0</v>
      </c>
      <c r="P114" s="10">
        <f>VLOOKUP(C114,игроки1,13,0)</f>
        <v>0</v>
      </c>
      <c r="Q114" s="10">
        <f>VLOOKUP(C114,игроки1,15,0)</f>
        <v>0</v>
      </c>
      <c r="R114" s="10">
        <f>VLOOKUP(C114,игроки1,17,0)</f>
        <v>0</v>
      </c>
      <c r="S114" s="10">
        <f>VLOOKUP(C114,игроки1,19,0)</f>
        <v>0</v>
      </c>
      <c r="T114" s="10">
        <f>VLOOKUP(C114,игроки1,21,0)</f>
        <v>0</v>
      </c>
      <c r="U114" s="10">
        <f>VLOOKUP(C114,игроки1,23,0)</f>
        <v>0</v>
      </c>
      <c r="V114" s="18"/>
      <c r="W114" s="18">
        <f>VLOOKUP(C114,игроки1,25,0)</f>
        <v>0</v>
      </c>
      <c r="X114" s="16">
        <f>COUNTIFS(M114:W114,"&gt;0")</f>
        <v>0</v>
      </c>
    </row>
    <row r="115" spans="1:24" s="21" customFormat="1" ht="12.75" customHeight="1">
      <c r="A115" s="13">
        <v>111</v>
      </c>
      <c r="B115" s="13"/>
      <c r="C115" s="9" t="s">
        <v>391</v>
      </c>
      <c r="D115" s="9"/>
      <c r="E115" s="14">
        <f>VLOOKUP(C115,Spisok!$A$1:$AA$9626,5,0)</f>
        <v>1128.9428679973239</v>
      </c>
      <c r="F115" s="8">
        <f>VLOOKUP(C115,Spisok!$A$1:$AA$9626,2,0)</f>
        <v>0</v>
      </c>
      <c r="G115" s="8" t="str">
        <f>VLOOKUP(C115,Spisok!$A$1:$AA$9626,4,0)</f>
        <v>GBR</v>
      </c>
      <c r="H115" s="10"/>
      <c r="I115" s="10"/>
      <c r="J115" s="10">
        <v>3.2096474953617813</v>
      </c>
      <c r="K115" s="10">
        <f>LARGE(M115:W115,1)+LARGE(M115:W115,2)+LARGE(M115:W115,3)+LARGE(M115:W115,4)+LARGE(M115:W115,5)</f>
        <v>0</v>
      </c>
      <c r="L115" s="5">
        <f>SUM(H115:K115)</f>
        <v>3.2096474953617813</v>
      </c>
      <c r="M115" s="10">
        <f>VLOOKUP(C115,игроки1,7,0)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VLOOKUP(C115,игроки1,13,0)</f>
        <v>0</v>
      </c>
      <c r="Q115" s="10">
        <f>VLOOKUP(C115,игроки1,15,0)</f>
        <v>0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10">
        <f>VLOOKUP(C115,игроки1,23,0)</f>
        <v>0</v>
      </c>
      <c r="V115" s="18"/>
      <c r="W115" s="18">
        <f>VLOOKUP(C115,игроки1,25,0)</f>
        <v>0</v>
      </c>
      <c r="X115" s="16">
        <f>COUNTIFS(M115:W115,"&gt;0")</f>
        <v>0</v>
      </c>
    </row>
    <row r="116" spans="1:24" s="21" customFormat="1" ht="12.75" customHeight="1">
      <c r="A116" s="13">
        <v>112</v>
      </c>
      <c r="B116" s="13"/>
      <c r="C116" s="9" t="s">
        <v>318</v>
      </c>
      <c r="D116" s="9" t="s">
        <v>346</v>
      </c>
      <c r="E116" s="45">
        <f>VLOOKUP(C116,Spisok!$A$1:$AA$9626,5,0)</f>
        <v>1169.7665391701598</v>
      </c>
      <c r="F116" s="8">
        <f>VLOOKUP(C116,Spisok!$A$1:$AA$9626,2,0)</f>
        <v>0</v>
      </c>
      <c r="G116" s="8" t="str">
        <f>VLOOKUP(C116,Spisok!$A$1:$AA$9626,4,0)</f>
        <v>GBR</v>
      </c>
      <c r="H116" s="10">
        <v>3.2096474953617813</v>
      </c>
      <c r="I116" s="10">
        <v>0</v>
      </c>
      <c r="J116" s="10">
        <v>0</v>
      </c>
      <c r="K116" s="10">
        <f>LARGE(M116:W116,1)+LARGE(M116:W116,2)+LARGE(M116:W116,3)+LARGE(M116:W116,4)+LARGE(M116:W116,5)</f>
        <v>0</v>
      </c>
      <c r="L116" s="5">
        <f>SUM(H116:K116)</f>
        <v>3.2096474953617813</v>
      </c>
      <c r="M116" s="10">
        <f>VLOOKUP(C116,игроки1,7,0)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VLOOKUP(C116,игроки1,13,0)</f>
        <v>0</v>
      </c>
      <c r="Q116" s="10">
        <f>VLOOKUP(C116,игроки1,15,0)</f>
        <v>0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0</v>
      </c>
      <c r="U116" s="10">
        <f>VLOOKUP(C116,игроки1,23,0)</f>
        <v>0</v>
      </c>
      <c r="V116" s="18"/>
      <c r="W116" s="18">
        <f>VLOOKUP(C116,игроки1,25,0)</f>
        <v>0</v>
      </c>
      <c r="X116" s="16">
        <f>COUNTIFS(M116:W116,"&gt;0")</f>
        <v>0</v>
      </c>
    </row>
    <row r="117" spans="1:24" s="21" customFormat="1" ht="12.75" customHeight="1">
      <c r="A117" s="13">
        <v>113</v>
      </c>
      <c r="B117" s="13"/>
      <c r="C117" s="9" t="s">
        <v>316</v>
      </c>
      <c r="D117" s="9"/>
      <c r="E117" s="45">
        <f>VLOOKUP(C117,Spisok!$A$1:$AA$9626,5,0)</f>
        <v>1157.1615952463899</v>
      </c>
      <c r="F117" s="8">
        <f>VLOOKUP(C117,Spisok!$A$1:$AA$9626,2,0)</f>
        <v>0</v>
      </c>
      <c r="G117" s="8" t="str">
        <f>VLOOKUP(C117,Spisok!$A$1:$AA$9626,4,0)</f>
        <v>FIN</v>
      </c>
      <c r="H117" s="10">
        <v>2.9317572892040977</v>
      </c>
      <c r="I117" s="10">
        <v>0</v>
      </c>
      <c r="J117" s="10">
        <v>0</v>
      </c>
      <c r="K117" s="10">
        <f>LARGE(M117:W117,1)+LARGE(M117:W117,2)+LARGE(M117:W117,3)+LARGE(M117:W117,4)+LARGE(M117:W117,5)</f>
        <v>0</v>
      </c>
      <c r="L117" s="5">
        <f>SUM(H117:K117)</f>
        <v>2.9317572892040977</v>
      </c>
      <c r="M117" s="10">
        <f>VLOOKUP(C117,игроки1,7,0)</f>
        <v>0</v>
      </c>
      <c r="N117" s="10">
        <f>VLOOKUP(C117,игроки1,9,0)</f>
        <v>0</v>
      </c>
      <c r="O117" s="10">
        <f>VLOOKUP(C117,игроки1,11,0)</f>
        <v>0</v>
      </c>
      <c r="P117" s="10">
        <f>VLOOKUP(C117,игроки1,13,0)</f>
        <v>0</v>
      </c>
      <c r="Q117" s="10">
        <f>VLOOKUP(C117,игроки1,15,0)</f>
        <v>0</v>
      </c>
      <c r="R117" s="10">
        <f>VLOOKUP(C117,игроки1,17,0)</f>
        <v>0</v>
      </c>
      <c r="S117" s="10">
        <f>VLOOKUP(C117,игроки1,19,0)</f>
        <v>0</v>
      </c>
      <c r="T117" s="10">
        <f>VLOOKUP(C117,игроки1,21,0)</f>
        <v>0</v>
      </c>
      <c r="U117" s="10">
        <f>VLOOKUP(C117,игроки1,23,0)</f>
        <v>0</v>
      </c>
      <c r="V117" s="18"/>
      <c r="W117" s="18">
        <f>VLOOKUP(C117,игроки1,25,0)</f>
        <v>0</v>
      </c>
      <c r="X117" s="16">
        <f>COUNTIFS(M117:W117,"&gt;0")</f>
        <v>0</v>
      </c>
    </row>
    <row r="118" spans="1:24" s="21" customFormat="1" ht="12.75" customHeight="1">
      <c r="A118" s="13">
        <v>114</v>
      </c>
      <c r="B118" s="13"/>
      <c r="C118" s="9" t="s">
        <v>386</v>
      </c>
      <c r="D118" s="9"/>
      <c r="E118" s="14">
        <f>VLOOKUP(C118,Spisok!$A$1:$AA$9626,5,0)</f>
        <v>1199</v>
      </c>
      <c r="F118" s="8">
        <f>VLOOKUP(C118,Spisok!$A$1:$AA$9626,2,0)</f>
        <v>0</v>
      </c>
      <c r="G118" s="8" t="str">
        <f>VLOOKUP(C118,Spisok!$A$1:$AA$9626,4,0)</f>
        <v>LAT</v>
      </c>
      <c r="H118" s="10"/>
      <c r="I118" s="10"/>
      <c r="J118" s="10">
        <v>1.7046043911715556</v>
      </c>
      <c r="K118" s="10">
        <f>LARGE(M118:W118,1)+LARGE(M118:W118,2)+LARGE(M118:W118,3)+LARGE(M118:W118,4)+LARGE(M118:W118,5)</f>
        <v>0</v>
      </c>
      <c r="L118" s="5">
        <f>SUM(H118:K118)</f>
        <v>1.7046043911715556</v>
      </c>
      <c r="M118" s="10">
        <f>VLOOKUP(C118,игроки1,7,0)</f>
        <v>0</v>
      </c>
      <c r="N118" s="10">
        <f>VLOOKUP(C118,игроки1,9,0)</f>
        <v>0</v>
      </c>
      <c r="O118" s="10">
        <f>VLOOKUP(C118,игроки1,11,0)</f>
        <v>0</v>
      </c>
      <c r="P118" s="10">
        <f>VLOOKUP(C118,игроки1,13,0)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0</v>
      </c>
      <c r="T118" s="10">
        <f>VLOOKUP(C118,игроки1,21,0)</f>
        <v>0</v>
      </c>
      <c r="U118" s="10">
        <f>VLOOKUP(C118,игроки1,23,0)</f>
        <v>0</v>
      </c>
      <c r="V118" s="18"/>
      <c r="W118" s="18">
        <f>VLOOKUP(C118,игроки1,25,0)</f>
        <v>0</v>
      </c>
      <c r="X118" s="16">
        <f>COUNTIFS(M118:W118,"&gt;0")</f>
        <v>0</v>
      </c>
    </row>
    <row r="119" spans="1:24" s="21" customFormat="1" ht="12.75" customHeight="1">
      <c r="A119" s="13">
        <v>115</v>
      </c>
      <c r="B119" s="13"/>
      <c r="C119" s="9" t="s">
        <v>387</v>
      </c>
      <c r="D119" s="9"/>
      <c r="E119" s="14">
        <f>VLOOKUP(C119,Spisok!$A$1:$AA$9626,5,0)</f>
        <v>1217</v>
      </c>
      <c r="F119" s="8">
        <f>VLOOKUP(C119,Spisok!$A$1:$AA$9626,2,0)</f>
        <v>0</v>
      </c>
      <c r="G119" s="8" t="str">
        <f>VLOOKUP(C119,Spisok!$A$1:$AA$9626,4,0)</f>
        <v>LAT</v>
      </c>
      <c r="H119" s="10"/>
      <c r="I119" s="10"/>
      <c r="J119" s="10">
        <v>0.97159217669368636</v>
      </c>
      <c r="K119" s="10">
        <f>LARGE(M119:W119,1)+LARGE(M119:W119,2)+LARGE(M119:W119,3)+LARGE(M119:W119,4)+LARGE(M119:W119,5)</f>
        <v>0</v>
      </c>
      <c r="L119" s="5">
        <f>SUM(H119:K119)</f>
        <v>0.97159217669368636</v>
      </c>
      <c r="M119" s="10">
        <f>VLOOKUP(C119,игроки1,7,0)</f>
        <v>0</v>
      </c>
      <c r="N119" s="10">
        <f>VLOOKUP(C119,игроки1,9,0)</f>
        <v>0</v>
      </c>
      <c r="O119" s="10">
        <f>VLOOKUP(C119,игроки1,11,0)</f>
        <v>0</v>
      </c>
      <c r="P119" s="10">
        <f>VLOOKUP(C119,игроки1,13,0)</f>
        <v>0</v>
      </c>
      <c r="Q119" s="10">
        <f>VLOOKUP(C119,игроки1,15,0)</f>
        <v>0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10">
        <f>VLOOKUP(C119,игроки1,23,0)</f>
        <v>0</v>
      </c>
      <c r="V119" s="18"/>
      <c r="W119" s="18">
        <f>VLOOKUP(C119,игроки1,25,0)</f>
        <v>0</v>
      </c>
      <c r="X119" s="16">
        <f>COUNTIFS(M119:W119,"&gt;0")</f>
        <v>0</v>
      </c>
    </row>
    <row r="120" spans="1:24" s="21" customFormat="1" ht="12.75" customHeight="1">
      <c r="A120" s="13">
        <v>116</v>
      </c>
      <c r="B120" s="13">
        <v>38</v>
      </c>
      <c r="C120" s="9" t="s">
        <v>403</v>
      </c>
      <c r="D120" s="9"/>
      <c r="E120" s="14">
        <f>VLOOKUP(C120,Spisok!$A$1:$AA$9626,5,0)</f>
        <v>1162.7615191881382</v>
      </c>
      <c r="F120" s="8">
        <f>VLOOKUP(C120,Spisok!$A$1:$AA$9626,2,0)</f>
        <v>0</v>
      </c>
      <c r="G120" s="8" t="str">
        <f>VLOOKUP(C120,Spisok!$A$1:$AA$9626,4,0)</f>
        <v>EST</v>
      </c>
      <c r="H120" s="10"/>
      <c r="I120" s="10"/>
      <c r="J120" s="10"/>
      <c r="K120" s="10">
        <f>LARGE(M120:W120,1)+LARGE(M120:W120,2)+LARGE(M120:W120,3)+LARGE(M120:W120,4)+LARGE(M120:W120,5)</f>
        <v>0.94750402576489523</v>
      </c>
      <c r="L120" s="5">
        <f>SUM(H120:K120)</f>
        <v>0.94750402576489523</v>
      </c>
      <c r="M120" s="10">
        <f>VLOOKUP(C120,игроки1,7,0)</f>
        <v>0</v>
      </c>
      <c r="N120" s="10">
        <f>VLOOKUP(C120,игроки1,9,0)</f>
        <v>0.94750402576489523</v>
      </c>
      <c r="O120" s="10">
        <f>VLOOKUP(C120,игроки1,11,0)</f>
        <v>0</v>
      </c>
      <c r="P120" s="10">
        <f>VLOOKUP(C120,игроки1,13,0)</f>
        <v>0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0</v>
      </c>
      <c r="T120" s="10">
        <f>VLOOKUP(C120,игроки1,21,0)</f>
        <v>0</v>
      </c>
      <c r="U120" s="10">
        <f>VLOOKUP(C120,игроки1,23,0)</f>
        <v>0</v>
      </c>
      <c r="V120" s="18"/>
      <c r="W120" s="18">
        <f>VLOOKUP(C120,игроки1,25,0)</f>
        <v>0</v>
      </c>
      <c r="X120" s="16">
        <f>COUNTIFS(M120:W120,"&gt;0")</f>
        <v>1</v>
      </c>
    </row>
    <row r="121" spans="1:24" s="21" customFormat="1" ht="12.75" customHeight="1">
      <c r="A121" s="13">
        <v>117</v>
      </c>
      <c r="B121" s="13"/>
      <c r="C121" s="9" t="s">
        <v>385</v>
      </c>
      <c r="D121" s="9"/>
      <c r="E121" s="14">
        <f>VLOOKUP(C121,Spisok!$A$1:$AA$9626,5,0)</f>
        <v>1183</v>
      </c>
      <c r="F121" s="8">
        <f>VLOOKUP(C121,Spisok!$A$1:$AA$9626,2,0)</f>
        <v>0</v>
      </c>
      <c r="G121" s="8" t="str">
        <f>VLOOKUP(C121,Spisok!$A$1:$AA$9626,4,0)</f>
        <v>LAT</v>
      </c>
      <c r="H121" s="10"/>
      <c r="I121" s="10"/>
      <c r="J121" s="10">
        <v>0.24034566567647861</v>
      </c>
      <c r="K121" s="10">
        <f>LARGE(M121:W121,1)+LARGE(M121:W121,2)+LARGE(M121:W121,3)+LARGE(M121:W121,4)+LARGE(M121:W121,5)</f>
        <v>0</v>
      </c>
      <c r="L121" s="5">
        <f>SUM(H121:K121)</f>
        <v>0.24034566567647861</v>
      </c>
      <c r="M121" s="10">
        <f>VLOOKUP(C121,игроки1,7,0)</f>
        <v>0</v>
      </c>
      <c r="N121" s="10">
        <f>VLOOKUP(C121,игроки1,9,0)</f>
        <v>0</v>
      </c>
      <c r="O121" s="10">
        <f>VLOOKUP(C121,игроки1,11,0)</f>
        <v>0</v>
      </c>
      <c r="P121" s="10">
        <f>VLOOKUP(C121,игроки1,13,0)</f>
        <v>0</v>
      </c>
      <c r="Q121" s="10">
        <f>VLOOKUP(C121,игроки1,15,0)</f>
        <v>0</v>
      </c>
      <c r="R121" s="10">
        <f>VLOOKUP(C121,игроки1,17,0)</f>
        <v>0</v>
      </c>
      <c r="S121" s="10">
        <f>VLOOKUP(C121,игроки1,19,0)</f>
        <v>0</v>
      </c>
      <c r="T121" s="10">
        <f>VLOOKUP(C121,игроки1,21,0)</f>
        <v>0</v>
      </c>
      <c r="U121" s="10">
        <f>VLOOKUP(C121,игроки1,23,0)</f>
        <v>0</v>
      </c>
      <c r="V121" s="18"/>
      <c r="W121" s="18">
        <f>VLOOKUP(C121,игроки1,25,0)</f>
        <v>0</v>
      </c>
      <c r="X121" s="16">
        <f>COUNTIFS(M121:W121,"&gt;0")</f>
        <v>0</v>
      </c>
    </row>
  </sheetData>
  <mergeCells count="3">
    <mergeCell ref="F2:L2"/>
    <mergeCell ref="M2:X2"/>
    <mergeCell ref="A2:C2"/>
  </mergeCells>
  <conditionalFormatting sqref="C122:D1048576 C1:D1 C3:D4">
    <cfRule type="duplicateValues" dxfId="936" priority="969"/>
  </conditionalFormatting>
  <conditionalFormatting sqref="H99:J103 H6:J97 K6:R103 E5:G103 U119 H5:W5 U6:W118 T6:T119">
    <cfRule type="cellIs" dxfId="935" priority="967" operator="equal">
      <formula>0</formula>
    </cfRule>
  </conditionalFormatting>
  <conditionalFormatting sqref="A2">
    <cfRule type="expression" dxfId="934" priority="1022" stopIfTrue="1">
      <formula>AND(COUNTIF(#REF!, A2)+COUNTIF($C$1:$C$3, A2)&gt;1,NOT(ISBLANK(A2)))</formula>
    </cfRule>
  </conditionalFormatting>
  <conditionalFormatting sqref="C122:C1048576 C3:C4 A2 C1 C100 C103">
    <cfRule type="duplicateValues" dxfId="933" priority="924"/>
  </conditionalFormatting>
  <conditionalFormatting sqref="C122:C1048576">
    <cfRule type="duplicateValues" dxfId="932" priority="899"/>
  </conditionalFormatting>
  <conditionalFormatting sqref="C80">
    <cfRule type="duplicateValues" dxfId="931" priority="714"/>
  </conditionalFormatting>
  <conditionalFormatting sqref="C80">
    <cfRule type="duplicateValues" dxfId="930" priority="715"/>
  </conditionalFormatting>
  <conditionalFormatting sqref="C81">
    <cfRule type="duplicateValues" dxfId="929" priority="712"/>
  </conditionalFormatting>
  <conditionalFormatting sqref="C81">
    <cfRule type="duplicateValues" dxfId="928" priority="713"/>
  </conditionalFormatting>
  <conditionalFormatting sqref="C82:C86">
    <cfRule type="duplicateValues" dxfId="927" priority="708"/>
  </conditionalFormatting>
  <conditionalFormatting sqref="C82:C86">
    <cfRule type="duplicateValues" dxfId="926" priority="709"/>
  </conditionalFormatting>
  <conditionalFormatting sqref="C95:C97">
    <cfRule type="duplicateValues" dxfId="925" priority="8064"/>
  </conditionalFormatting>
  <conditionalFormatting sqref="C95:C97">
    <cfRule type="duplicateValues" dxfId="924" priority="8065"/>
  </conditionalFormatting>
  <conditionalFormatting sqref="C90:C91">
    <cfRule type="duplicateValues" dxfId="923" priority="8082"/>
  </conditionalFormatting>
  <conditionalFormatting sqref="C90:C91">
    <cfRule type="duplicateValues" dxfId="922" priority="8083"/>
  </conditionalFormatting>
  <conditionalFormatting sqref="C92:C94">
    <cfRule type="duplicateValues" dxfId="921" priority="8085"/>
  </conditionalFormatting>
  <conditionalFormatting sqref="C88:C89">
    <cfRule type="duplicateValues" dxfId="920" priority="8102"/>
  </conditionalFormatting>
  <conditionalFormatting sqref="C88:C89">
    <cfRule type="duplicateValues" dxfId="919" priority="8104"/>
  </conditionalFormatting>
  <conditionalFormatting sqref="C87">
    <cfRule type="duplicateValues" dxfId="918" priority="8121"/>
  </conditionalFormatting>
  <conditionalFormatting sqref="C87">
    <cfRule type="duplicateValues" dxfId="917" priority="8122"/>
  </conditionalFormatting>
  <conditionalFormatting sqref="C79">
    <cfRule type="duplicateValues" dxfId="916" priority="8157"/>
  </conditionalFormatting>
  <conditionalFormatting sqref="C79">
    <cfRule type="duplicateValues" dxfId="915" priority="8158"/>
  </conditionalFormatting>
  <conditionalFormatting sqref="H98:J98">
    <cfRule type="cellIs" dxfId="914" priority="695" operator="equal">
      <formula>0</formula>
    </cfRule>
  </conditionalFormatting>
  <conditionalFormatting sqref="C98">
    <cfRule type="duplicateValues" dxfId="913" priority="696"/>
  </conditionalFormatting>
  <conditionalFormatting sqref="C98">
    <cfRule type="duplicateValues" dxfId="912" priority="697"/>
  </conditionalFormatting>
  <conditionalFormatting sqref="C101">
    <cfRule type="duplicateValues" dxfId="911" priority="680"/>
  </conditionalFormatting>
  <conditionalFormatting sqref="C101">
    <cfRule type="duplicateValues" dxfId="910" priority="679"/>
  </conditionalFormatting>
  <conditionalFormatting sqref="C101">
    <cfRule type="duplicateValues" dxfId="909" priority="682"/>
  </conditionalFormatting>
  <conditionalFormatting sqref="C102">
    <cfRule type="duplicateValues" dxfId="908" priority="674"/>
  </conditionalFormatting>
  <conditionalFormatting sqref="C102">
    <cfRule type="duplicateValues" dxfId="907" priority="673"/>
  </conditionalFormatting>
  <conditionalFormatting sqref="C102">
    <cfRule type="duplicateValues" dxfId="906" priority="676"/>
  </conditionalFormatting>
  <conditionalFormatting sqref="C30">
    <cfRule type="duplicateValues" dxfId="905" priority="643"/>
  </conditionalFormatting>
  <conditionalFormatting sqref="C30">
    <cfRule type="duplicateValues" dxfId="904" priority="641"/>
    <cfRule type="duplicateValues" dxfId="903" priority="642"/>
  </conditionalFormatting>
  <conditionalFormatting sqref="C30">
    <cfRule type="duplicateValues" dxfId="902" priority="644"/>
  </conditionalFormatting>
  <conditionalFormatting sqref="C30">
    <cfRule type="duplicateValues" dxfId="901" priority="645"/>
  </conditionalFormatting>
  <conditionalFormatting sqref="C30">
    <cfRule type="duplicateValues" dxfId="900" priority="646"/>
  </conditionalFormatting>
  <conditionalFormatting sqref="C30">
    <cfRule type="duplicateValues" dxfId="899" priority="647"/>
  </conditionalFormatting>
  <conditionalFormatting sqref="C30">
    <cfRule type="duplicateValues" dxfId="898" priority="648"/>
  </conditionalFormatting>
  <conditionalFormatting sqref="C30">
    <cfRule type="duplicateValues" dxfId="897" priority="649"/>
  </conditionalFormatting>
  <conditionalFormatting sqref="C30">
    <cfRule type="duplicateValues" dxfId="896" priority="650"/>
  </conditionalFormatting>
  <conditionalFormatting sqref="C31:C78 C5:C29">
    <cfRule type="duplicateValues" dxfId="895" priority="9194"/>
  </conditionalFormatting>
  <conditionalFormatting sqref="C31:D68 C5:D29 D30 C69:C78">
    <cfRule type="duplicateValues" dxfId="894" priority="9197"/>
  </conditionalFormatting>
  <conditionalFormatting sqref="D122:D1048576 D1:D68">
    <cfRule type="duplicateValues" dxfId="893" priority="608"/>
  </conditionalFormatting>
  <conditionalFormatting sqref="C122:C1048576 C3:C103 A2 C1">
    <cfRule type="duplicateValues" dxfId="892" priority="456"/>
  </conditionalFormatting>
  <conditionalFormatting sqref="C92:C94">
    <cfRule type="duplicateValues" dxfId="891" priority="9429"/>
  </conditionalFormatting>
  <conditionalFormatting sqref="C99">
    <cfRule type="duplicateValues" dxfId="890" priority="9601"/>
  </conditionalFormatting>
  <conditionalFormatting sqref="C99">
    <cfRule type="duplicateValues" dxfId="889" priority="9602"/>
  </conditionalFormatting>
  <conditionalFormatting sqref="C103 C100">
    <cfRule type="duplicateValues" dxfId="888" priority="9822"/>
  </conditionalFormatting>
  <conditionalFormatting sqref="D69:D103">
    <cfRule type="duplicateValues" dxfId="887" priority="9824"/>
  </conditionalFormatting>
  <conditionalFormatting sqref="D69:D103">
    <cfRule type="duplicateValues" dxfId="886" priority="9825"/>
  </conditionalFormatting>
  <conditionalFormatting sqref="E104:R104">
    <cfRule type="cellIs" dxfId="885" priority="92" operator="equal">
      <formula>0</formula>
    </cfRule>
  </conditionalFormatting>
  <conditionalFormatting sqref="C104">
    <cfRule type="duplicateValues" dxfId="884" priority="90"/>
  </conditionalFormatting>
  <conditionalFormatting sqref="C104">
    <cfRule type="duplicateValues" dxfId="883" priority="89"/>
  </conditionalFormatting>
  <conditionalFormatting sqref="C104">
    <cfRule type="duplicateValues" dxfId="882" priority="91"/>
  </conditionalFormatting>
  <conditionalFormatting sqref="C104">
    <cfRule type="duplicateValues" dxfId="881" priority="88"/>
  </conditionalFormatting>
  <conditionalFormatting sqref="D104">
    <cfRule type="duplicateValues" dxfId="880" priority="93"/>
  </conditionalFormatting>
  <conditionalFormatting sqref="D104">
    <cfRule type="duplicateValues" dxfId="879" priority="94"/>
  </conditionalFormatting>
  <conditionalFormatting sqref="C106:C111">
    <cfRule type="duplicateValues" dxfId="878" priority="77"/>
  </conditionalFormatting>
  <conditionalFormatting sqref="E106:R111">
    <cfRule type="cellIs" dxfId="877" priority="81" operator="equal">
      <formula>0</formula>
    </cfRule>
  </conditionalFormatting>
  <conditionalFormatting sqref="C106:C111">
    <cfRule type="duplicateValues" dxfId="876" priority="79"/>
  </conditionalFormatting>
  <conditionalFormatting sqref="C106:C111">
    <cfRule type="duplicateValues" dxfId="875" priority="78"/>
  </conditionalFormatting>
  <conditionalFormatting sqref="C106:C111">
    <cfRule type="duplicateValues" dxfId="874" priority="80"/>
  </conditionalFormatting>
  <conditionalFormatting sqref="D106:D111">
    <cfRule type="duplicateValues" dxfId="873" priority="82"/>
  </conditionalFormatting>
  <conditionalFormatting sqref="D106:D111">
    <cfRule type="duplicateValues" dxfId="872" priority="83"/>
  </conditionalFormatting>
  <conditionalFormatting sqref="C112">
    <cfRule type="duplicateValues" dxfId="871" priority="70"/>
  </conditionalFormatting>
  <conditionalFormatting sqref="E112:R112">
    <cfRule type="cellIs" dxfId="870" priority="74" operator="equal">
      <formula>0</formula>
    </cfRule>
  </conditionalFormatting>
  <conditionalFormatting sqref="C112">
    <cfRule type="duplicateValues" dxfId="869" priority="72"/>
  </conditionalFormatting>
  <conditionalFormatting sqref="C112">
    <cfRule type="duplicateValues" dxfId="868" priority="71"/>
  </conditionalFormatting>
  <conditionalFormatting sqref="C112">
    <cfRule type="duplicateValues" dxfId="867" priority="73"/>
  </conditionalFormatting>
  <conditionalFormatting sqref="D112">
    <cfRule type="duplicateValues" dxfId="866" priority="75"/>
  </conditionalFormatting>
  <conditionalFormatting sqref="D112">
    <cfRule type="duplicateValues" dxfId="865" priority="76"/>
  </conditionalFormatting>
  <conditionalFormatting sqref="E105:R105">
    <cfRule type="cellIs" dxfId="864" priority="67" operator="equal">
      <formula>0</formula>
    </cfRule>
  </conditionalFormatting>
  <conditionalFormatting sqref="C105">
    <cfRule type="duplicateValues" dxfId="863" priority="65"/>
  </conditionalFormatting>
  <conditionalFormatting sqref="C105">
    <cfRule type="duplicateValues" dxfId="862" priority="64"/>
  </conditionalFormatting>
  <conditionalFormatting sqref="C105">
    <cfRule type="duplicateValues" dxfId="861" priority="66"/>
  </conditionalFormatting>
  <conditionalFormatting sqref="C105">
    <cfRule type="duplicateValues" dxfId="860" priority="63"/>
  </conditionalFormatting>
  <conditionalFormatting sqref="D105">
    <cfRule type="duplicateValues" dxfId="859" priority="68"/>
  </conditionalFormatting>
  <conditionalFormatting sqref="D105">
    <cfRule type="duplicateValues" dxfId="858" priority="69"/>
  </conditionalFormatting>
  <conditionalFormatting sqref="C113:C115">
    <cfRule type="duplicateValues" dxfId="857" priority="56"/>
  </conditionalFormatting>
  <conditionalFormatting sqref="E113:R115">
    <cfRule type="cellIs" dxfId="856" priority="60" operator="equal">
      <formula>0</formula>
    </cfRule>
  </conditionalFormatting>
  <conditionalFormatting sqref="C113:C115">
    <cfRule type="duplicateValues" dxfId="855" priority="58"/>
  </conditionalFormatting>
  <conditionalFormatting sqref="C113:C115">
    <cfRule type="duplicateValues" dxfId="854" priority="57"/>
  </conditionalFormatting>
  <conditionalFormatting sqref="C113:C115">
    <cfRule type="duplicateValues" dxfId="853" priority="59"/>
  </conditionalFormatting>
  <conditionalFormatting sqref="D113:D115">
    <cfRule type="duplicateValues" dxfId="852" priority="61"/>
  </conditionalFormatting>
  <conditionalFormatting sqref="D113:D115">
    <cfRule type="duplicateValues" dxfId="851" priority="62"/>
  </conditionalFormatting>
  <conditionalFormatting sqref="C116">
    <cfRule type="duplicateValues" dxfId="850" priority="49"/>
  </conditionalFormatting>
  <conditionalFormatting sqref="E116:R116">
    <cfRule type="cellIs" dxfId="849" priority="53" operator="equal">
      <formula>0</formula>
    </cfRule>
  </conditionalFormatting>
  <conditionalFormatting sqref="C116">
    <cfRule type="duplicateValues" dxfId="848" priority="51"/>
  </conditionalFormatting>
  <conditionalFormatting sqref="C116">
    <cfRule type="duplicateValues" dxfId="847" priority="50"/>
  </conditionalFormatting>
  <conditionalFormatting sqref="C116">
    <cfRule type="duplicateValues" dxfId="846" priority="52"/>
  </conditionalFormatting>
  <conditionalFormatting sqref="D116">
    <cfRule type="duplicateValues" dxfId="845" priority="54"/>
  </conditionalFormatting>
  <conditionalFormatting sqref="D116">
    <cfRule type="duplicateValues" dxfId="844" priority="55"/>
  </conditionalFormatting>
  <conditionalFormatting sqref="E117:R118 M119:R119">
    <cfRule type="cellIs" dxfId="843" priority="46" operator="equal">
      <formula>0</formula>
    </cfRule>
  </conditionalFormatting>
  <conditionalFormatting sqref="S6:S119">
    <cfRule type="cellIs" dxfId="842" priority="34" operator="equal">
      <formula>0</formula>
    </cfRule>
  </conditionalFormatting>
  <conditionalFormatting sqref="C117:C118">
    <cfRule type="duplicateValues" dxfId="841" priority="10321"/>
  </conditionalFormatting>
  <conditionalFormatting sqref="C117:C118">
    <cfRule type="duplicateValues" dxfId="840" priority="10324"/>
  </conditionalFormatting>
  <conditionalFormatting sqref="D117:D118">
    <cfRule type="duplicateValues" dxfId="839" priority="10325"/>
  </conditionalFormatting>
  <conditionalFormatting sqref="D117:D118">
    <cfRule type="duplicateValues" dxfId="838" priority="10326"/>
  </conditionalFormatting>
  <conditionalFormatting sqref="V119:W119">
    <cfRule type="cellIs" dxfId="837" priority="12" operator="equal">
      <formula>0</formula>
    </cfRule>
  </conditionalFormatting>
  <conditionalFormatting sqref="E119:L119">
    <cfRule type="cellIs" dxfId="836" priority="11" operator="equal">
      <formula>0</formula>
    </cfRule>
  </conditionalFormatting>
  <conditionalFormatting sqref="C119">
    <cfRule type="duplicateValues" dxfId="835" priority="13"/>
  </conditionalFormatting>
  <conditionalFormatting sqref="C119">
    <cfRule type="duplicateValues" dxfId="834" priority="14"/>
  </conditionalFormatting>
  <conditionalFormatting sqref="D119">
    <cfRule type="duplicateValues" dxfId="833" priority="15"/>
  </conditionalFormatting>
  <conditionalFormatting sqref="D119">
    <cfRule type="duplicateValues" dxfId="832" priority="16"/>
  </conditionalFormatting>
  <conditionalFormatting sqref="T120:U121">
    <cfRule type="cellIs" dxfId="8" priority="9" operator="equal">
      <formula>0</formula>
    </cfRule>
  </conditionalFormatting>
  <conditionalFormatting sqref="M120:R121">
    <cfRule type="cellIs" dxfId="7" priority="8" operator="equal">
      <formula>0</formula>
    </cfRule>
  </conditionalFormatting>
  <conditionalFormatting sqref="S120:S121">
    <cfRule type="cellIs" dxfId="6" priority="7" operator="equal">
      <formula>0</formula>
    </cfRule>
  </conditionalFormatting>
  <conditionalFormatting sqref="V120:W121">
    <cfRule type="cellIs" dxfId="5" priority="2" operator="equal">
      <formula>0</formula>
    </cfRule>
  </conditionalFormatting>
  <conditionalFormatting sqref="E120:L121">
    <cfRule type="cellIs" dxfId="4" priority="1" operator="equal">
      <formula>0</formula>
    </cfRule>
  </conditionalFormatting>
  <conditionalFormatting sqref="C120:C121">
    <cfRule type="duplicateValues" dxfId="3" priority="3"/>
  </conditionalFormatting>
  <conditionalFormatting sqref="C120:C121">
    <cfRule type="duplicateValues" dxfId="2" priority="4"/>
  </conditionalFormatting>
  <conditionalFormatting sqref="D120:D121">
    <cfRule type="duplicateValues" dxfId="1" priority="5"/>
  </conditionalFormatting>
  <conditionalFormatting sqref="D120:D121">
    <cfRule type="duplicateValues" dxfId="0" priority="6"/>
  </conditionalFormatting>
  <hyperlinks>
    <hyperlink ref="E1" r:id="rId1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73"/>
  <sheetViews>
    <sheetView zoomScaleNormal="10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H43" sqref="H43"/>
    </sheetView>
  </sheetViews>
  <sheetFormatPr defaultRowHeight="14.4"/>
  <cols>
    <col min="1" max="1" width="26" customWidth="1"/>
    <col min="2" max="2" width="5.6640625" style="21" customWidth="1"/>
    <col min="3" max="3" width="6.109375" hidden="1" customWidth="1"/>
    <col min="4" max="4" width="6.88671875" customWidth="1"/>
    <col min="5" max="5" width="8.109375" style="37" customWidth="1"/>
    <col min="6" max="6" width="11" customWidth="1"/>
    <col min="7" max="7" width="8.33203125" style="46" customWidth="1"/>
    <col min="8" max="8" width="11" style="7" customWidth="1"/>
    <col min="9" max="9" width="8.33203125" style="46" customWidth="1"/>
    <col min="10" max="10" width="11" style="7" customWidth="1"/>
    <col min="11" max="11" width="8.33203125" style="46" customWidth="1"/>
    <col min="12" max="12" width="11" style="7" customWidth="1"/>
    <col min="13" max="13" width="8.33203125" style="46" customWidth="1"/>
    <col min="14" max="14" width="11" style="7" customWidth="1"/>
    <col min="15" max="15" width="8.33203125" style="46" customWidth="1"/>
    <col min="16" max="16" width="11" style="7" customWidth="1"/>
    <col min="17" max="17" width="8.33203125" style="46" customWidth="1"/>
    <col min="18" max="18" width="11" style="7" customWidth="1"/>
    <col min="19" max="19" width="8.33203125" style="46" customWidth="1"/>
    <col min="20" max="20" width="11" style="7" customWidth="1"/>
    <col min="21" max="21" width="8.33203125" style="46" customWidth="1"/>
    <col min="22" max="22" width="11" style="7" customWidth="1"/>
    <col min="23" max="23" width="8.33203125" style="46" hidden="1" customWidth="1"/>
    <col min="24" max="24" width="11" style="7" hidden="1" customWidth="1"/>
    <col min="25" max="25" width="8.33203125" style="46" hidden="1" customWidth="1"/>
    <col min="26" max="26" width="11" style="7" hidden="1" customWidth="1"/>
    <col min="27" max="27" width="8.33203125" style="46" hidden="1" customWidth="1"/>
    <col min="28" max="29" width="8.88671875" hidden="1" customWidth="1"/>
  </cols>
  <sheetData>
    <row r="1" spans="1:29" s="1" customFormat="1">
      <c r="B1" s="21"/>
      <c r="D1" s="24" t="s">
        <v>19</v>
      </c>
      <c r="E1" s="34"/>
      <c r="F1" s="25">
        <f>F3/(F2+1+F2/2)</f>
        <v>2.2727272727272729</v>
      </c>
      <c r="G1" s="46"/>
      <c r="H1" s="25">
        <f t="shared" ref="H1:J1" si="0">H3/(H2+1+H2/2)</f>
        <v>1.0869565217391304</v>
      </c>
      <c r="I1" s="46"/>
      <c r="J1" s="25">
        <f t="shared" si="0"/>
        <v>50</v>
      </c>
      <c r="K1" s="46"/>
      <c r="L1" s="25">
        <f t="shared" ref="L1" si="1">L3/(L2+1+L2/2)</f>
        <v>50</v>
      </c>
      <c r="M1" s="46"/>
      <c r="N1" s="25">
        <f t="shared" ref="N1" si="2">N3/(N2+1+N2/2)</f>
        <v>50</v>
      </c>
      <c r="O1" s="46"/>
      <c r="P1" s="29">
        <f t="shared" ref="P1" si="3">P3/(P2+1+P2/2)</f>
        <v>50</v>
      </c>
      <c r="Q1" s="46"/>
      <c r="R1" s="25">
        <f t="shared" ref="R1" si="4">R3/(R2+1+R2/2)</f>
        <v>50</v>
      </c>
      <c r="S1" s="46"/>
      <c r="T1" s="25">
        <f t="shared" ref="T1" si="5">T3/(T2+1+T2/2)</f>
        <v>50</v>
      </c>
      <c r="U1" s="46"/>
      <c r="V1" s="25">
        <f t="shared" ref="V1" si="6">V3/(V2+1+V2/2)</f>
        <v>50</v>
      </c>
      <c r="W1" s="46"/>
      <c r="X1" s="25">
        <f t="shared" ref="X1" si="7">X3/(X2+1+X2/2)</f>
        <v>50</v>
      </c>
      <c r="Y1" s="46"/>
      <c r="Z1" s="25">
        <f t="shared" ref="Z1" si="8">Z3/(Z2+1+Z2/2)</f>
        <v>50</v>
      </c>
      <c r="AA1" s="46"/>
    </row>
    <row r="2" spans="1:29" s="1" customFormat="1">
      <c r="B2" s="21"/>
      <c r="D2" s="24" t="s">
        <v>20</v>
      </c>
      <c r="E2" s="34"/>
      <c r="F2" s="7">
        <v>14</v>
      </c>
      <c r="G2" s="46"/>
      <c r="H2" s="7">
        <v>30</v>
      </c>
      <c r="I2" s="46"/>
      <c r="J2" s="7"/>
      <c r="K2" s="46"/>
      <c r="L2" s="7"/>
      <c r="M2" s="46"/>
      <c r="N2" s="7"/>
      <c r="O2" s="46"/>
      <c r="P2" s="7"/>
      <c r="Q2" s="46"/>
      <c r="R2" s="7"/>
      <c r="S2" s="46"/>
      <c r="T2" s="7"/>
      <c r="U2" s="46"/>
      <c r="V2" s="7"/>
      <c r="W2" s="46"/>
      <c r="X2" s="7"/>
      <c r="Y2" s="46"/>
      <c r="Z2" s="7"/>
      <c r="AA2" s="46"/>
    </row>
    <row r="3" spans="1:29" s="1" customFormat="1">
      <c r="B3" s="21"/>
      <c r="D3" s="24" t="s">
        <v>21</v>
      </c>
      <c r="E3" s="34"/>
      <c r="F3" s="7">
        <v>50</v>
      </c>
      <c r="G3" s="46"/>
      <c r="H3" s="7">
        <v>50</v>
      </c>
      <c r="I3" s="46"/>
      <c r="J3" s="7">
        <v>50</v>
      </c>
      <c r="K3" s="46"/>
      <c r="L3" s="7">
        <v>50</v>
      </c>
      <c r="M3" s="46"/>
      <c r="N3" s="7">
        <v>50</v>
      </c>
      <c r="O3" s="46"/>
      <c r="P3" s="7">
        <v>50</v>
      </c>
      <c r="Q3" s="46"/>
      <c r="R3" s="7">
        <v>50</v>
      </c>
      <c r="S3" s="46"/>
      <c r="T3" s="7">
        <v>50</v>
      </c>
      <c r="U3" s="46"/>
      <c r="V3" s="7">
        <v>50</v>
      </c>
      <c r="W3" s="46"/>
      <c r="X3" s="7">
        <v>50</v>
      </c>
      <c r="Y3" s="46"/>
      <c r="Z3" s="7">
        <v>50</v>
      </c>
      <c r="AA3" s="46"/>
    </row>
    <row r="4" spans="1:29" s="23" customFormat="1">
      <c r="B4" s="60"/>
      <c r="D4" s="24" t="s">
        <v>178</v>
      </c>
      <c r="E4" s="35"/>
      <c r="F4" s="15">
        <v>45731</v>
      </c>
      <c r="G4" s="47"/>
      <c r="H4" s="75">
        <v>45773</v>
      </c>
      <c r="I4" s="47"/>
      <c r="J4" s="75">
        <v>45787</v>
      </c>
      <c r="K4" s="47"/>
      <c r="L4" s="75">
        <v>45830</v>
      </c>
      <c r="M4" s="47"/>
      <c r="N4" s="75">
        <v>45864</v>
      </c>
      <c r="O4" s="47"/>
      <c r="P4" s="75">
        <v>45892</v>
      </c>
      <c r="Q4" s="47"/>
      <c r="R4" s="75">
        <v>45913</v>
      </c>
      <c r="S4" s="47"/>
      <c r="T4" s="75">
        <v>45948</v>
      </c>
      <c r="U4" s="47"/>
      <c r="V4" s="75">
        <v>45969</v>
      </c>
      <c r="W4" s="47"/>
      <c r="X4" s="22"/>
      <c r="Y4" s="47"/>
      <c r="Z4" s="22"/>
      <c r="AA4" s="47"/>
    </row>
    <row r="5" spans="1:29" s="20" customFormat="1" ht="31.5" customHeight="1">
      <c r="A5" s="19" t="s">
        <v>11</v>
      </c>
      <c r="B5" s="30" t="s">
        <v>12</v>
      </c>
      <c r="C5" s="19" t="s">
        <v>10</v>
      </c>
      <c r="D5" s="19" t="s">
        <v>9</v>
      </c>
      <c r="E5" s="32" t="s">
        <v>23</v>
      </c>
      <c r="F5" s="7" t="s">
        <v>17</v>
      </c>
      <c r="G5" s="46" t="s">
        <v>18</v>
      </c>
      <c r="H5" s="7" t="s">
        <v>17</v>
      </c>
      <c r="I5" s="46" t="s">
        <v>18</v>
      </c>
      <c r="J5" s="7" t="s">
        <v>17</v>
      </c>
      <c r="K5" s="46" t="s">
        <v>18</v>
      </c>
      <c r="L5" s="7" t="s">
        <v>17</v>
      </c>
      <c r="M5" s="46" t="s">
        <v>18</v>
      </c>
      <c r="N5" s="7" t="s">
        <v>17</v>
      </c>
      <c r="O5" s="46" t="s">
        <v>18</v>
      </c>
      <c r="P5" s="7" t="s">
        <v>17</v>
      </c>
      <c r="Q5" s="46" t="s">
        <v>18</v>
      </c>
      <c r="R5" s="7" t="s">
        <v>17</v>
      </c>
      <c r="S5" s="46" t="s">
        <v>18</v>
      </c>
      <c r="T5" s="7" t="s">
        <v>17</v>
      </c>
      <c r="U5" s="46" t="s">
        <v>18</v>
      </c>
      <c r="V5" s="7" t="s">
        <v>17</v>
      </c>
      <c r="W5" s="46" t="s">
        <v>18</v>
      </c>
      <c r="X5" s="7" t="s">
        <v>17</v>
      </c>
      <c r="Y5" s="46" t="s">
        <v>18</v>
      </c>
      <c r="Z5" s="7" t="s">
        <v>17</v>
      </c>
      <c r="AA5" s="46" t="s">
        <v>18</v>
      </c>
    </row>
    <row r="6" spans="1:29" s="20" customFormat="1" ht="15.6">
      <c r="A6" s="26">
        <v>1111111111</v>
      </c>
      <c r="B6" s="69"/>
      <c r="C6" s="19"/>
      <c r="D6" s="19"/>
      <c r="E6" s="36"/>
      <c r="F6" s="6">
        <v>1</v>
      </c>
      <c r="G6" s="48">
        <f>((($F$2+2)*($F$2+4)*($F$2+2-2*F6))/(2*($F$2+2*F6)*($F$2+4*F6))+(($F$2+1)-F6+1))*$F$1</f>
        <v>50.000000000000007</v>
      </c>
      <c r="H6" s="27">
        <v>1</v>
      </c>
      <c r="I6" s="48">
        <f>((($H$2+2)*($H$2+4)*($H$2+2-2*H6))/(2*($H$2+2*H6)*($H$2+4*H6))+(($H$2+1)-H6+1))*$H$1</f>
        <v>50</v>
      </c>
      <c r="J6" s="27">
        <v>1</v>
      </c>
      <c r="K6" s="48">
        <f>((($J$2+2)*($J$2+4)*($J$2+2-2*J6))/(2*($J$2+2*J6)*($J$2+4*J6))+(($J$2+1)-J6+1))*$J$1</f>
        <v>50</v>
      </c>
      <c r="L6" s="27">
        <v>1</v>
      </c>
      <c r="M6" s="48">
        <f>((($L$2+2)*($L$2+4)*($L$2+2-2*L6))/(2*($L$2+2*L6)*($L$2+4*L6))+(($L$2+1)-L6+1))*$L$1</f>
        <v>50</v>
      </c>
      <c r="N6" s="27">
        <v>1</v>
      </c>
      <c r="O6" s="48">
        <f>((($N$2+2)*($N$2+4)*($N$2+2-2*N6))/(2*($N$2+2*N6)*($N$2+4*N6))+(($N$2+1)-N6+1))*$N$1</f>
        <v>50</v>
      </c>
      <c r="P6" s="27">
        <v>1</v>
      </c>
      <c r="Q6" s="48">
        <f>((($P$2+2)*($P$2+4)*($P$2+2-2*P6))/(2*($P$2+2*P6)*($P$2+4*P6))+(($P$2+1)-P6+1))*$P$1</f>
        <v>50</v>
      </c>
      <c r="R6" s="27">
        <v>1</v>
      </c>
      <c r="S6" s="48">
        <f>((($R$2+2)*($R$2+4)*($R$2+2-2*R6))/(2*($R$2+2*R6)*($R$2+4*R6))+(($R$2+1)-R6+1))*$R$1</f>
        <v>50</v>
      </c>
      <c r="T6" s="27">
        <v>1</v>
      </c>
      <c r="U6" s="48">
        <f>((($T$2+2)*($T$2+4)*($T$2+2-2*T6))/(2*($T$2+2*T6)*($T$2+4*T6))+(($T$2+1)-T6+1))*$T$1</f>
        <v>50</v>
      </c>
      <c r="V6" s="27">
        <v>1</v>
      </c>
      <c r="W6" s="48">
        <f>((($V$2+2)*($V$2+4)*($V$2+2-2*V6))/(2*($V$2+2*V6)*($V$2+4*V6))+(($V$2+1)-V6+1))*$V$1</f>
        <v>50</v>
      </c>
      <c r="X6" s="27">
        <v>1</v>
      </c>
      <c r="Y6" s="48">
        <f>((($X$2+2)*($X$2+4)*($X$2+2-2*X6))/(2*($X$2+2*X6)*($X$2+4*X6))+(($X$2+1)-X6+1))*$X$1</f>
        <v>50</v>
      </c>
      <c r="Z6" s="27">
        <v>1</v>
      </c>
      <c r="AA6" s="48">
        <f>((($Z$2+2)*($Z$2+4)*($Z$2+2-2*Z6))/(2*($Z$2+2*Z6)*($Z$2+4*Z6))+(($Z$2+1)-Z6+1))*$Z$1</f>
        <v>50</v>
      </c>
      <c r="AB6" s="27">
        <v>1</v>
      </c>
      <c r="AC6" s="48">
        <f>((($Z$2+2)*($Z$2+4)*($Z$2+2-2*AB6))/(2*($Z$2+2*AB6)*($Z$2+4*AB6))+(($Z$2+1)-AB6+1))*$Z$1</f>
        <v>50</v>
      </c>
    </row>
    <row r="7" spans="1:29" ht="15.6">
      <c r="A7" s="9" t="s">
        <v>26</v>
      </c>
      <c r="B7" s="38" t="s">
        <v>8</v>
      </c>
      <c r="C7" s="8" t="s">
        <v>6</v>
      </c>
      <c r="D7" s="8" t="s">
        <v>1</v>
      </c>
      <c r="E7" s="44">
        <v>1836.9666314553756</v>
      </c>
      <c r="F7" s="39"/>
      <c r="G7" s="48"/>
      <c r="H7" s="39">
        <v>1</v>
      </c>
      <c r="I7" s="48">
        <f t="shared" ref="I7:I36" si="9">((($H$2+2)*($H$2+4)*($H$2+2-2*H7))/(2*($H$2+2*H7)*($H$2+4*H7))+(($H$2+1)-H7+1))*$H$1</f>
        <v>50</v>
      </c>
      <c r="J7" s="39"/>
      <c r="K7" s="48"/>
      <c r="L7" s="39"/>
      <c r="M7" s="48"/>
      <c r="N7" s="39"/>
      <c r="O7" s="48"/>
      <c r="P7" s="6"/>
      <c r="Q7" s="48"/>
      <c r="R7" s="39"/>
      <c r="S7" s="48"/>
      <c r="T7" s="39"/>
      <c r="U7" s="48"/>
      <c r="V7" s="39"/>
      <c r="W7" s="48"/>
      <c r="X7" s="39"/>
      <c r="Y7" s="48"/>
      <c r="Z7" s="39"/>
      <c r="AA7" s="48"/>
    </row>
    <row r="8" spans="1:29" ht="15.6">
      <c r="A8" s="9" t="s">
        <v>108</v>
      </c>
      <c r="B8" s="38" t="s">
        <v>8</v>
      </c>
      <c r="C8" s="8"/>
      <c r="D8" s="8" t="s">
        <v>0</v>
      </c>
      <c r="E8" s="44">
        <v>1898.4150154315421</v>
      </c>
      <c r="F8" s="39"/>
      <c r="G8" s="48"/>
      <c r="H8" s="39">
        <v>2</v>
      </c>
      <c r="I8" s="48">
        <f t="shared" si="9"/>
        <v>45.423340961098397</v>
      </c>
      <c r="J8" s="39"/>
      <c r="K8" s="48"/>
      <c r="L8" s="39"/>
      <c r="M8" s="48"/>
      <c r="N8" s="39"/>
      <c r="O8" s="48"/>
      <c r="P8" s="6"/>
      <c r="Q8" s="48"/>
      <c r="R8" s="39"/>
      <c r="S8" s="48"/>
      <c r="T8" s="39"/>
      <c r="U8" s="48"/>
      <c r="V8" s="39"/>
      <c r="W8" s="48"/>
      <c r="X8" s="39"/>
      <c r="Y8" s="48"/>
      <c r="Z8" s="39"/>
      <c r="AA8" s="48"/>
    </row>
    <row r="9" spans="1:29" ht="15.6">
      <c r="A9" s="9" t="s">
        <v>123</v>
      </c>
      <c r="B9" s="38" t="s">
        <v>8</v>
      </c>
      <c r="C9" s="8" t="s">
        <v>6</v>
      </c>
      <c r="D9" s="8" t="s">
        <v>1</v>
      </c>
      <c r="E9" s="44">
        <v>1790.2552992361977</v>
      </c>
      <c r="F9" s="39">
        <v>1</v>
      </c>
      <c r="G9" s="48">
        <f>((($F$2+2)*($F$2+4)*($F$2+2-2*F9))/(2*($F$2+2*F9)*($F$2+4*F9))+(($F$2+1)-F9+1))*$F$1</f>
        <v>50.000000000000007</v>
      </c>
      <c r="H9" s="39">
        <v>3</v>
      </c>
      <c r="I9" s="48">
        <f t="shared" si="9"/>
        <v>41.689671037497121</v>
      </c>
      <c r="J9" s="39"/>
      <c r="K9" s="48"/>
      <c r="L9" s="39"/>
      <c r="M9" s="48"/>
      <c r="N9" s="39"/>
      <c r="O9" s="48"/>
      <c r="P9" s="6"/>
      <c r="Q9" s="48"/>
      <c r="R9" s="39"/>
      <c r="S9" s="48"/>
      <c r="T9" s="39"/>
      <c r="U9" s="48"/>
      <c r="V9" s="39"/>
      <c r="W9" s="48"/>
      <c r="X9" s="39"/>
      <c r="Y9" s="48"/>
      <c r="Z9" s="39"/>
      <c r="AA9" s="48"/>
    </row>
    <row r="10" spans="1:29" ht="15.6">
      <c r="A10" s="9" t="s">
        <v>72</v>
      </c>
      <c r="B10" s="38" t="s">
        <v>13</v>
      </c>
      <c r="C10" s="8" t="s">
        <v>6</v>
      </c>
      <c r="D10" s="8" t="s">
        <v>0</v>
      </c>
      <c r="E10" s="44">
        <v>1634.3308877005513</v>
      </c>
      <c r="F10" s="39">
        <v>6</v>
      </c>
      <c r="G10" s="48">
        <f>((($F$2+2)*($F$2+4)*($F$2+2-2*F10))/(2*($F$2+2*F10)*($F$2+4*F10))+(($F$2+1)-F10+1))*$F$1</f>
        <v>24.05226352594774</v>
      </c>
      <c r="H10" s="39">
        <v>4</v>
      </c>
      <c r="I10" s="48">
        <f t="shared" si="9"/>
        <v>38.553377773355876</v>
      </c>
      <c r="J10" s="39"/>
      <c r="K10" s="48"/>
      <c r="L10" s="39"/>
      <c r="M10" s="48"/>
      <c r="N10" s="39"/>
      <c r="O10" s="48"/>
      <c r="P10" s="6"/>
      <c r="Q10" s="48"/>
      <c r="R10" s="39"/>
      <c r="S10" s="48"/>
      <c r="T10" s="39"/>
      <c r="U10" s="48"/>
      <c r="V10" s="39"/>
      <c r="W10" s="48"/>
      <c r="X10" s="39"/>
      <c r="Y10" s="48"/>
      <c r="Z10" s="39"/>
      <c r="AA10" s="48"/>
    </row>
    <row r="11" spans="1:29" ht="15.6">
      <c r="A11" s="9" t="s">
        <v>329</v>
      </c>
      <c r="B11" s="38" t="s">
        <v>13</v>
      </c>
      <c r="C11" s="17"/>
      <c r="D11" s="38" t="s">
        <v>0</v>
      </c>
      <c r="E11" s="44">
        <v>1621.3859248711763</v>
      </c>
      <c r="F11" s="39">
        <v>5</v>
      </c>
      <c r="G11" s="48">
        <f>((($F$2+2)*($F$2+4)*($F$2+2-2*F11))/(2*($F$2+2*F11)*($F$2+4*F11))+(($F$2+1)-F11+1))*$F$1</f>
        <v>27.406417112299469</v>
      </c>
      <c r="H11" s="39">
        <v>5</v>
      </c>
      <c r="I11" s="48">
        <f t="shared" si="9"/>
        <v>35.85217391304348</v>
      </c>
      <c r="J11" s="39"/>
      <c r="K11" s="49"/>
      <c r="L11" s="39"/>
      <c r="M11" s="49"/>
      <c r="N11" s="39"/>
      <c r="O11" s="48"/>
      <c r="P11" s="6"/>
      <c r="Q11" s="48"/>
      <c r="R11" s="39"/>
      <c r="S11" s="48"/>
      <c r="T11" s="39"/>
      <c r="U11" s="48"/>
      <c r="V11" s="39"/>
      <c r="W11" s="48"/>
      <c r="X11" s="39"/>
      <c r="Y11" s="49"/>
      <c r="Z11" s="6"/>
      <c r="AA11" s="49"/>
    </row>
    <row r="12" spans="1:29" ht="15.6">
      <c r="A12" s="9" t="s">
        <v>90</v>
      </c>
      <c r="B12" s="38" t="s">
        <v>8</v>
      </c>
      <c r="C12" s="8" t="s">
        <v>6</v>
      </c>
      <c r="D12" s="8" t="s">
        <v>0</v>
      </c>
      <c r="E12" s="44">
        <v>1755.5166862654746</v>
      </c>
      <c r="F12" s="39"/>
      <c r="G12" s="48"/>
      <c r="H12" s="39">
        <v>6</v>
      </c>
      <c r="I12" s="48">
        <f t="shared" si="9"/>
        <v>33.475193620121154</v>
      </c>
      <c r="J12" s="39"/>
      <c r="K12" s="48"/>
      <c r="L12" s="39"/>
      <c r="M12" s="48"/>
      <c r="N12" s="39"/>
      <c r="O12" s="48"/>
      <c r="P12" s="6"/>
      <c r="Q12" s="48"/>
      <c r="R12" s="39"/>
      <c r="S12" s="48"/>
      <c r="T12" s="39"/>
      <c r="U12" s="48"/>
      <c r="V12" s="39"/>
      <c r="W12" s="48"/>
      <c r="X12" s="39"/>
      <c r="Y12" s="48"/>
      <c r="Z12" s="39"/>
      <c r="AA12" s="48"/>
    </row>
    <row r="13" spans="1:29" ht="15.6">
      <c r="A13" s="9" t="s">
        <v>133</v>
      </c>
      <c r="B13" s="38" t="s">
        <v>8</v>
      </c>
      <c r="C13" s="8" t="s">
        <v>6</v>
      </c>
      <c r="D13" s="8" t="s">
        <v>0</v>
      </c>
      <c r="E13" s="44">
        <v>1636.6119517308325</v>
      </c>
      <c r="F13" s="39"/>
      <c r="G13" s="48"/>
      <c r="H13" s="39">
        <v>7</v>
      </c>
      <c r="I13" s="48">
        <f t="shared" si="9"/>
        <v>31.344554995229657</v>
      </c>
      <c r="J13" s="39"/>
      <c r="K13" s="48"/>
      <c r="L13" s="39"/>
      <c r="M13" s="48"/>
      <c r="N13" s="39"/>
      <c r="O13" s="48"/>
      <c r="P13" s="6"/>
      <c r="Q13" s="48"/>
      <c r="R13" s="39"/>
      <c r="S13" s="48"/>
      <c r="T13" s="39"/>
      <c r="U13" s="48"/>
      <c r="V13" s="39"/>
      <c r="W13" s="48"/>
      <c r="X13" s="39"/>
      <c r="Y13" s="48"/>
      <c r="Z13" s="39"/>
      <c r="AA13" s="48"/>
    </row>
    <row r="14" spans="1:29" ht="15.6">
      <c r="A14" s="9" t="s">
        <v>208</v>
      </c>
      <c r="B14" s="38" t="s">
        <v>8</v>
      </c>
      <c r="C14" s="8"/>
      <c r="D14" s="8" t="s">
        <v>0</v>
      </c>
      <c r="E14" s="44">
        <v>1669.76094125595</v>
      </c>
      <c r="F14" s="39">
        <v>2</v>
      </c>
      <c r="G14" s="48">
        <f>((($F$2+2)*($F$2+4)*($F$2+2-2*F14))/(2*($F$2+2*F14)*($F$2+4*F14))+(($F$2+1)-F14+1))*$F$1</f>
        <v>41.735537190082646</v>
      </c>
      <c r="H14" s="39">
        <v>8</v>
      </c>
      <c r="I14" s="48">
        <f t="shared" si="9"/>
        <v>29.404231965363739</v>
      </c>
      <c r="J14" s="39"/>
      <c r="K14" s="48"/>
      <c r="L14" s="39"/>
      <c r="M14" s="48"/>
      <c r="N14" s="39"/>
      <c r="O14" s="48"/>
      <c r="P14" s="6"/>
      <c r="Q14" s="48"/>
      <c r="R14" s="39"/>
      <c r="S14" s="48"/>
      <c r="T14" s="39"/>
      <c r="U14" s="48"/>
      <c r="V14" s="39"/>
      <c r="W14" s="48"/>
      <c r="X14" s="39"/>
      <c r="Y14" s="48"/>
      <c r="Z14" s="39"/>
      <c r="AA14" s="48"/>
    </row>
    <row r="15" spans="1:29" ht="15.6">
      <c r="A15" s="14" t="s">
        <v>169</v>
      </c>
      <c r="B15" s="38" t="s">
        <v>13</v>
      </c>
      <c r="C15" s="38"/>
      <c r="D15" s="8" t="s">
        <v>1</v>
      </c>
      <c r="E15" s="44">
        <v>1592.4801084365542</v>
      </c>
      <c r="F15" s="39"/>
      <c r="G15" s="48"/>
      <c r="H15" s="39">
        <v>9</v>
      </c>
      <c r="I15" s="48">
        <f t="shared" si="9"/>
        <v>27.613087395696091</v>
      </c>
      <c r="J15" s="39"/>
      <c r="K15" s="48"/>
      <c r="L15" s="39"/>
      <c r="M15" s="48"/>
      <c r="N15" s="39"/>
      <c r="O15" s="48"/>
      <c r="P15" s="6"/>
      <c r="Q15" s="48"/>
      <c r="R15" s="39"/>
      <c r="S15" s="48"/>
      <c r="T15" s="39"/>
      <c r="U15" s="48"/>
      <c r="V15" s="39"/>
      <c r="W15" s="48"/>
      <c r="X15" s="39"/>
      <c r="Y15" s="48"/>
      <c r="Z15" s="39"/>
      <c r="AA15" s="48"/>
    </row>
    <row r="16" spans="1:29" ht="15.6">
      <c r="A16" s="9" t="s">
        <v>326</v>
      </c>
      <c r="B16" s="38" t="s">
        <v>13</v>
      </c>
      <c r="C16" s="17"/>
      <c r="D16" s="38" t="s">
        <v>0</v>
      </c>
      <c r="E16" s="44">
        <v>1639.1853325698933</v>
      </c>
      <c r="F16" s="39"/>
      <c r="G16" s="48"/>
      <c r="H16" s="39">
        <v>10</v>
      </c>
      <c r="I16" s="48">
        <f t="shared" si="9"/>
        <v>25.940372670807452</v>
      </c>
      <c r="J16" s="39"/>
      <c r="K16" s="48"/>
      <c r="L16" s="39"/>
      <c r="M16" s="49"/>
      <c r="N16" s="39"/>
      <c r="O16" s="48"/>
      <c r="P16" s="6"/>
      <c r="Q16" s="48"/>
      <c r="R16" s="39"/>
      <c r="S16" s="48"/>
      <c r="T16" s="39"/>
      <c r="U16" s="48"/>
      <c r="V16" s="39"/>
      <c r="W16" s="48"/>
      <c r="X16" s="39"/>
      <c r="Y16" s="49"/>
      <c r="Z16" s="6"/>
      <c r="AA16" s="49"/>
    </row>
    <row r="17" spans="1:27" ht="15.6">
      <c r="A17" s="9" t="s">
        <v>376</v>
      </c>
      <c r="B17" s="38"/>
      <c r="C17" s="8"/>
      <c r="D17" s="8" t="s">
        <v>1</v>
      </c>
      <c r="E17" s="44">
        <v>1500.6288645964357</v>
      </c>
      <c r="F17" s="39"/>
      <c r="G17" s="48"/>
      <c r="H17" s="39">
        <v>11</v>
      </c>
      <c r="I17" s="48">
        <f t="shared" si="9"/>
        <v>24.362740667088495</v>
      </c>
      <c r="J17" s="39"/>
      <c r="K17" s="48"/>
      <c r="L17" s="39"/>
      <c r="M17" s="48"/>
      <c r="N17" s="39"/>
      <c r="O17" s="48"/>
      <c r="P17" s="6"/>
      <c r="Q17" s="48"/>
      <c r="R17" s="39"/>
      <c r="S17" s="48"/>
      <c r="T17" s="39"/>
      <c r="U17" s="48"/>
      <c r="V17" s="39"/>
      <c r="W17" s="48"/>
      <c r="X17" s="39"/>
      <c r="Y17" s="48"/>
      <c r="Z17" s="39"/>
      <c r="AA17" s="48"/>
    </row>
    <row r="18" spans="1:27" ht="15.6">
      <c r="A18" s="9" t="s">
        <v>379</v>
      </c>
      <c r="B18" s="38" t="s">
        <v>13</v>
      </c>
      <c r="C18" s="8">
        <v>1</v>
      </c>
      <c r="D18" s="8" t="s">
        <v>1</v>
      </c>
      <c r="E18" s="44">
        <v>1441.9798892272811</v>
      </c>
      <c r="F18" s="39"/>
      <c r="G18" s="48"/>
      <c r="H18" s="39">
        <v>12</v>
      </c>
      <c r="I18" s="48">
        <f t="shared" si="9"/>
        <v>22.862215615838807</v>
      </c>
      <c r="J18" s="39"/>
      <c r="K18" s="48"/>
      <c r="L18" s="39"/>
      <c r="M18" s="48"/>
      <c r="N18" s="39"/>
      <c r="O18" s="48"/>
      <c r="P18" s="6"/>
      <c r="Q18" s="48"/>
      <c r="R18" s="39"/>
      <c r="S18" s="48"/>
      <c r="T18" s="39"/>
      <c r="U18" s="48"/>
      <c r="V18" s="39"/>
      <c r="W18" s="48"/>
      <c r="X18" s="39"/>
      <c r="Y18" s="48"/>
      <c r="Z18" s="39"/>
      <c r="AA18" s="48"/>
    </row>
    <row r="19" spans="1:27" ht="15.6">
      <c r="A19" s="9" t="s">
        <v>58</v>
      </c>
      <c r="B19" s="38" t="s">
        <v>13</v>
      </c>
      <c r="C19" s="8"/>
      <c r="D19" s="8" t="s">
        <v>0</v>
      </c>
      <c r="E19" s="44">
        <v>1667.0745281158536</v>
      </c>
      <c r="F19" s="39">
        <v>3</v>
      </c>
      <c r="G19" s="48">
        <f>((($F$2+2)*($F$2+4)*($F$2+2-2*F19))/(2*($F$2+2*F19)*($F$2+4*F19))+(($F$2+1)-F19+1))*$F$1</f>
        <v>35.839160839160847</v>
      </c>
      <c r="H19" s="39">
        <v>13</v>
      </c>
      <c r="I19" s="48">
        <f t="shared" si="9"/>
        <v>21.424784123617631</v>
      </c>
      <c r="J19" s="39"/>
      <c r="K19" s="48"/>
      <c r="L19" s="39"/>
      <c r="M19" s="48"/>
      <c r="N19" s="39"/>
      <c r="O19" s="48"/>
      <c r="P19" s="6"/>
      <c r="Q19" s="48"/>
      <c r="R19" s="39"/>
      <c r="S19" s="48"/>
      <c r="T19" s="39"/>
      <c r="U19" s="48"/>
      <c r="V19" s="39"/>
      <c r="W19" s="48"/>
      <c r="X19" s="39"/>
      <c r="Y19" s="48"/>
      <c r="Z19" s="39"/>
      <c r="AA19" s="48"/>
    </row>
    <row r="20" spans="1:27" ht="15.6">
      <c r="A20" s="9" t="s">
        <v>25</v>
      </c>
      <c r="B20" s="38" t="s">
        <v>13</v>
      </c>
      <c r="C20" s="8" t="s">
        <v>6</v>
      </c>
      <c r="D20" s="8" t="s">
        <v>1</v>
      </c>
      <c r="E20" s="44">
        <v>1709.0745281158536</v>
      </c>
      <c r="F20" s="39"/>
      <c r="G20" s="48"/>
      <c r="H20" s="39">
        <v>14</v>
      </c>
      <c r="I20" s="48">
        <f t="shared" si="9"/>
        <v>20.039398905198563</v>
      </c>
      <c r="J20" s="39"/>
      <c r="K20" s="48"/>
      <c r="L20" s="39"/>
      <c r="M20" s="48"/>
      <c r="N20" s="39"/>
      <c r="O20" s="48"/>
      <c r="P20" s="6"/>
      <c r="Q20" s="48"/>
      <c r="R20" s="39"/>
      <c r="S20" s="48"/>
      <c r="T20" s="39"/>
      <c r="U20" s="48"/>
      <c r="V20" s="39"/>
      <c r="W20" s="48"/>
      <c r="X20" s="39"/>
      <c r="Y20" s="48"/>
      <c r="Z20" s="39"/>
      <c r="AA20" s="48"/>
    </row>
    <row r="21" spans="1:27" ht="15.6">
      <c r="A21" s="9" t="s">
        <v>312</v>
      </c>
      <c r="B21" s="38" t="s">
        <v>8</v>
      </c>
      <c r="C21" s="8" t="s">
        <v>6</v>
      </c>
      <c r="D21" s="8" t="s">
        <v>0</v>
      </c>
      <c r="E21" s="44">
        <v>1664.5438757156953</v>
      </c>
      <c r="F21" s="39"/>
      <c r="G21" s="48"/>
      <c r="H21" s="39">
        <v>15</v>
      </c>
      <c r="I21" s="48">
        <f t="shared" si="9"/>
        <v>18.697262479871174</v>
      </c>
      <c r="J21" s="39"/>
      <c r="K21" s="48"/>
      <c r="L21" s="39"/>
      <c r="M21" s="48"/>
      <c r="N21" s="39"/>
      <c r="O21" s="48"/>
      <c r="P21" s="6"/>
      <c r="Q21" s="48"/>
      <c r="R21" s="39"/>
      <c r="S21" s="48"/>
      <c r="T21" s="39"/>
      <c r="U21" s="48"/>
      <c r="V21" s="39"/>
      <c r="W21" s="48"/>
      <c r="X21" s="39"/>
      <c r="Y21" s="48"/>
      <c r="Z21" s="39"/>
      <c r="AA21" s="48"/>
    </row>
    <row r="22" spans="1:27" ht="15.6">
      <c r="A22" s="9" t="s">
        <v>30</v>
      </c>
      <c r="B22" s="38"/>
      <c r="C22" s="8"/>
      <c r="D22" s="8" t="s">
        <v>0</v>
      </c>
      <c r="E22" s="44">
        <v>1553.9646613311668</v>
      </c>
      <c r="F22" s="39"/>
      <c r="G22" s="48"/>
      <c r="H22" s="39">
        <v>16</v>
      </c>
      <c r="I22" s="48">
        <f t="shared" si="9"/>
        <v>17.391304347826086</v>
      </c>
      <c r="J22" s="39"/>
      <c r="K22" s="48"/>
      <c r="L22" s="39"/>
      <c r="M22" s="48"/>
      <c r="N22" s="39"/>
      <c r="O22" s="48"/>
      <c r="P22" s="6"/>
      <c r="Q22" s="48"/>
      <c r="R22" s="39"/>
      <c r="S22" s="48"/>
      <c r="T22" s="39"/>
      <c r="U22" s="48"/>
      <c r="V22" s="39"/>
      <c r="W22" s="48"/>
      <c r="X22" s="39"/>
      <c r="Y22" s="48"/>
      <c r="Z22" s="39"/>
      <c r="AA22" s="48"/>
    </row>
    <row r="23" spans="1:27" ht="15.6">
      <c r="A23" s="9" t="s">
        <v>247</v>
      </c>
      <c r="B23" s="38"/>
      <c r="C23" s="8"/>
      <c r="D23" s="8" t="s">
        <v>0</v>
      </c>
      <c r="E23" s="44">
        <v>1551.8461226240402</v>
      </c>
      <c r="F23" s="39"/>
      <c r="G23" s="48"/>
      <c r="H23" s="39">
        <v>17</v>
      </c>
      <c r="I23" s="48">
        <f t="shared" si="9"/>
        <v>16.115794143744452</v>
      </c>
      <c r="J23" s="39"/>
      <c r="K23" s="48"/>
      <c r="L23" s="39"/>
      <c r="M23" s="48"/>
      <c r="N23" s="39"/>
      <c r="O23" s="48"/>
      <c r="P23" s="6"/>
      <c r="Q23" s="48"/>
      <c r="R23" s="39"/>
      <c r="S23" s="48"/>
      <c r="T23" s="39"/>
      <c r="U23" s="48"/>
      <c r="V23" s="39"/>
      <c r="W23" s="48"/>
      <c r="X23" s="39"/>
      <c r="Y23" s="48"/>
      <c r="Z23" s="39"/>
      <c r="AA23" s="48"/>
    </row>
    <row r="24" spans="1:27" ht="15.6">
      <c r="A24" s="9" t="s">
        <v>253</v>
      </c>
      <c r="B24" s="38" t="s">
        <v>8</v>
      </c>
      <c r="C24" s="8"/>
      <c r="D24" s="8" t="s">
        <v>0</v>
      </c>
      <c r="E24" s="44">
        <v>1579.2560646553879</v>
      </c>
      <c r="F24" s="39"/>
      <c r="G24" s="48"/>
      <c r="H24" s="39">
        <v>18</v>
      </c>
      <c r="I24" s="48">
        <f t="shared" si="9"/>
        <v>14.86605182257356</v>
      </c>
      <c r="J24" s="39"/>
      <c r="K24" s="48"/>
      <c r="L24" s="39"/>
      <c r="M24" s="48"/>
      <c r="N24" s="39"/>
      <c r="O24" s="48"/>
      <c r="P24" s="6"/>
      <c r="Q24" s="48"/>
      <c r="R24" s="39"/>
      <c r="S24" s="48"/>
      <c r="T24" s="39"/>
      <c r="U24" s="48"/>
      <c r="V24" s="39"/>
      <c r="W24" s="48"/>
      <c r="X24" s="39"/>
      <c r="Y24" s="48"/>
      <c r="Z24" s="39"/>
      <c r="AA24" s="48"/>
    </row>
    <row r="25" spans="1:27" ht="15.6">
      <c r="A25" s="9" t="s">
        <v>71</v>
      </c>
      <c r="B25" s="38"/>
      <c r="C25" s="8" t="s">
        <v>6</v>
      </c>
      <c r="D25" s="8" t="s">
        <v>1</v>
      </c>
      <c r="E25" s="44">
        <v>1661.2495595709277</v>
      </c>
      <c r="F25" s="39">
        <v>8</v>
      </c>
      <c r="G25" s="48">
        <f>((($F$2+2)*($F$2+4)*($F$2+2-2*F25))/(2*($F$2+2*F25)*($F$2+4*F25))+(($F$2+1)-F25+1))*$F$1</f>
        <v>18.181818181818183</v>
      </c>
      <c r="H25" s="39">
        <v>19</v>
      </c>
      <c r="I25" s="48">
        <f t="shared" si="9"/>
        <v>13.638228055783429</v>
      </c>
      <c r="J25" s="39"/>
      <c r="K25" s="48"/>
      <c r="L25" s="39"/>
      <c r="M25" s="48"/>
      <c r="N25" s="39"/>
      <c r="O25" s="48"/>
      <c r="P25" s="6"/>
      <c r="Q25" s="48"/>
      <c r="R25" s="39"/>
      <c r="S25" s="48"/>
      <c r="T25" s="39"/>
      <c r="U25" s="48"/>
      <c r="V25" s="39"/>
      <c r="W25" s="48"/>
      <c r="X25" s="39"/>
      <c r="Y25" s="48"/>
      <c r="Z25" s="39"/>
      <c r="AA25" s="48"/>
    </row>
    <row r="26" spans="1:27" ht="15.6">
      <c r="A26" s="9" t="s">
        <v>53</v>
      </c>
      <c r="B26" s="38" t="s">
        <v>8</v>
      </c>
      <c r="C26" s="8" t="s">
        <v>6</v>
      </c>
      <c r="D26" s="8" t="s">
        <v>0</v>
      </c>
      <c r="E26" s="44">
        <v>1587.0062397253655</v>
      </c>
      <c r="F26" s="39"/>
      <c r="G26" s="48"/>
      <c r="H26" s="39">
        <v>20</v>
      </c>
      <c r="I26" s="48">
        <f t="shared" si="9"/>
        <v>12.429136081309993</v>
      </c>
      <c r="J26" s="39"/>
      <c r="K26" s="48"/>
      <c r="L26" s="39"/>
      <c r="M26" s="48"/>
      <c r="N26" s="39"/>
      <c r="O26" s="48"/>
      <c r="P26" s="6"/>
      <c r="Q26" s="48"/>
      <c r="R26" s="39"/>
      <c r="S26" s="48"/>
      <c r="T26" s="39"/>
      <c r="U26" s="48"/>
      <c r="V26" s="39"/>
      <c r="W26" s="48"/>
      <c r="X26" s="39"/>
      <c r="Y26" s="48"/>
      <c r="Z26" s="39"/>
      <c r="AA26" s="48"/>
    </row>
    <row r="27" spans="1:27" ht="15.6">
      <c r="A27" s="9" t="s">
        <v>352</v>
      </c>
      <c r="B27" s="38"/>
      <c r="C27" s="8"/>
      <c r="D27" s="8" t="s">
        <v>0</v>
      </c>
      <c r="E27" s="44">
        <v>1384.1616023041304</v>
      </c>
      <c r="F27" s="39"/>
      <c r="G27" s="48"/>
      <c r="H27" s="39">
        <v>21</v>
      </c>
      <c r="I27" s="48">
        <f t="shared" si="9"/>
        <v>11.236121705229257</v>
      </c>
      <c r="J27" s="39"/>
      <c r="K27" s="48"/>
      <c r="L27" s="39"/>
      <c r="M27" s="48"/>
      <c r="N27" s="39"/>
      <c r="O27" s="48"/>
      <c r="P27" s="6"/>
      <c r="Q27" s="48"/>
      <c r="R27" s="39"/>
      <c r="S27" s="48"/>
      <c r="T27" s="39"/>
      <c r="U27" s="48"/>
      <c r="V27" s="39"/>
      <c r="W27" s="48"/>
      <c r="X27" s="39"/>
      <c r="Y27" s="48"/>
      <c r="Z27" s="39"/>
      <c r="AA27" s="48"/>
    </row>
    <row r="28" spans="1:27" ht="15.6">
      <c r="A28" s="9" t="s">
        <v>293</v>
      </c>
      <c r="B28" s="38"/>
      <c r="C28" s="8"/>
      <c r="D28" s="8" t="s">
        <v>1</v>
      </c>
      <c r="E28" s="44">
        <v>1454.719547578354</v>
      </c>
      <c r="F28" s="39"/>
      <c r="G28" s="48"/>
      <c r="H28" s="39">
        <v>22</v>
      </c>
      <c r="I28" s="48">
        <f t="shared" si="9"/>
        <v>10.056961899261088</v>
      </c>
      <c r="J28" s="39"/>
      <c r="K28" s="48"/>
      <c r="L28" s="39"/>
      <c r="M28" s="48"/>
      <c r="N28" s="39"/>
      <c r="O28" s="48"/>
      <c r="P28" s="6"/>
      <c r="Q28" s="48"/>
      <c r="R28" s="39"/>
      <c r="S28" s="48"/>
      <c r="T28" s="39"/>
      <c r="U28" s="48"/>
      <c r="V28" s="39"/>
      <c r="W28" s="48"/>
      <c r="X28" s="39"/>
      <c r="Y28" s="48"/>
      <c r="Z28" s="39"/>
      <c r="AA28" s="48"/>
    </row>
    <row r="29" spans="1:27" ht="15.6">
      <c r="A29" s="9" t="s">
        <v>320</v>
      </c>
      <c r="B29" s="38" t="s">
        <v>13</v>
      </c>
      <c r="C29" s="8"/>
      <c r="D29" s="8" t="s">
        <v>0</v>
      </c>
      <c r="E29" s="44">
        <v>1550.936672381278</v>
      </c>
      <c r="F29" s="39"/>
      <c r="G29" s="48"/>
      <c r="H29" s="39">
        <v>23</v>
      </c>
      <c r="I29" s="48">
        <f t="shared" si="9"/>
        <v>8.889785047079565</v>
      </c>
      <c r="J29" s="39"/>
      <c r="K29" s="48"/>
      <c r="L29" s="39"/>
      <c r="M29" s="48"/>
      <c r="N29" s="39"/>
      <c r="O29" s="48"/>
      <c r="P29" s="6"/>
      <c r="Q29" s="48"/>
      <c r="R29" s="39"/>
      <c r="S29" s="48"/>
      <c r="T29" s="39"/>
      <c r="U29" s="48"/>
      <c r="V29" s="39"/>
      <c r="W29" s="48"/>
      <c r="X29" s="39"/>
      <c r="Y29" s="48"/>
      <c r="Z29" s="39"/>
      <c r="AA29" s="48"/>
    </row>
    <row r="30" spans="1:27" ht="15.6">
      <c r="A30" s="9" t="s">
        <v>258</v>
      </c>
      <c r="B30" s="38" t="s">
        <v>13</v>
      </c>
      <c r="C30" s="8"/>
      <c r="D30" s="8" t="s">
        <v>0</v>
      </c>
      <c r="E30" s="44">
        <v>1578.6564028794298</v>
      </c>
      <c r="F30" s="39"/>
      <c r="G30" s="48"/>
      <c r="H30" s="39">
        <v>24</v>
      </c>
      <c r="I30" s="48">
        <f t="shared" si="9"/>
        <v>7.7330077330077325</v>
      </c>
      <c r="J30" s="39"/>
      <c r="K30" s="48"/>
      <c r="L30" s="39"/>
      <c r="M30" s="48"/>
      <c r="N30" s="39"/>
      <c r="O30" s="48"/>
      <c r="P30" s="6"/>
      <c r="Q30" s="48"/>
      <c r="R30" s="39"/>
      <c r="S30" s="48"/>
      <c r="T30" s="39"/>
      <c r="U30" s="48"/>
      <c r="V30" s="39"/>
      <c r="W30" s="48"/>
      <c r="X30" s="39"/>
      <c r="Y30" s="48"/>
      <c r="Z30" s="39"/>
      <c r="AA30" s="48"/>
    </row>
    <row r="31" spans="1:27" ht="15.6">
      <c r="A31" s="9" t="s">
        <v>402</v>
      </c>
      <c r="B31" s="38"/>
      <c r="C31" s="8"/>
      <c r="D31" s="8" t="s">
        <v>1</v>
      </c>
      <c r="E31" s="44">
        <v>1225.7033444832723</v>
      </c>
      <c r="F31" s="39"/>
      <c r="G31" s="48"/>
      <c r="H31" s="39">
        <v>25</v>
      </c>
      <c r="I31" s="48">
        <f t="shared" si="9"/>
        <v>6.5852842809364551</v>
      </c>
      <c r="J31" s="39"/>
      <c r="K31" s="48"/>
      <c r="L31" s="39"/>
      <c r="M31" s="48"/>
      <c r="N31" s="39"/>
      <c r="O31" s="48"/>
      <c r="P31" s="6"/>
      <c r="Q31" s="48"/>
      <c r="R31" s="39"/>
      <c r="S31" s="48"/>
      <c r="T31" s="39"/>
      <c r="U31" s="48"/>
      <c r="V31" s="39"/>
      <c r="W31" s="48"/>
      <c r="X31" s="39"/>
      <c r="Y31" s="48"/>
      <c r="Z31" s="39"/>
      <c r="AA31" s="48"/>
    </row>
    <row r="32" spans="1:27" ht="15.6">
      <c r="A32" s="9" t="s">
        <v>353</v>
      </c>
      <c r="B32" s="38"/>
      <c r="C32" s="8"/>
      <c r="D32" s="8" t="s">
        <v>0</v>
      </c>
      <c r="E32" s="44">
        <v>1266.8801368004906</v>
      </c>
      <c r="F32" s="39"/>
      <c r="G32" s="48"/>
      <c r="H32" s="39">
        <v>26</v>
      </c>
      <c r="I32" s="48">
        <f t="shared" si="9"/>
        <v>5.4454662002817296</v>
      </c>
      <c r="J32" s="39"/>
      <c r="K32" s="48"/>
      <c r="L32" s="39"/>
      <c r="M32" s="48"/>
      <c r="N32" s="39"/>
      <c r="O32" s="48"/>
      <c r="P32" s="6"/>
      <c r="Q32" s="48"/>
      <c r="R32" s="39"/>
      <c r="S32" s="48"/>
      <c r="T32" s="39"/>
      <c r="U32" s="48"/>
      <c r="V32" s="39"/>
      <c r="W32" s="48"/>
      <c r="X32" s="39"/>
      <c r="Y32" s="48"/>
      <c r="Z32" s="39"/>
      <c r="AA32" s="48"/>
    </row>
    <row r="33" spans="1:27" ht="15.6">
      <c r="A33" s="9" t="s">
        <v>311</v>
      </c>
      <c r="B33" s="38"/>
      <c r="C33" s="8"/>
      <c r="D33" s="8" t="s">
        <v>1</v>
      </c>
      <c r="E33" s="44">
        <v>1344.0829067563827</v>
      </c>
      <c r="F33" s="39"/>
      <c r="G33" s="48"/>
      <c r="H33" s="39">
        <v>27</v>
      </c>
      <c r="I33" s="48">
        <f t="shared" si="9"/>
        <v>4.3125693881837543</v>
      </c>
      <c r="J33" s="39"/>
      <c r="K33" s="48"/>
      <c r="L33" s="39"/>
      <c r="M33" s="48"/>
      <c r="N33" s="39"/>
      <c r="O33" s="48"/>
      <c r="P33" s="6"/>
      <c r="Q33" s="48"/>
      <c r="R33" s="39"/>
      <c r="S33" s="48"/>
      <c r="T33" s="39"/>
      <c r="U33" s="48"/>
      <c r="V33" s="39"/>
      <c r="W33" s="48"/>
      <c r="X33" s="39"/>
      <c r="Y33" s="48"/>
      <c r="Z33" s="39"/>
      <c r="AA33" s="48"/>
    </row>
    <row r="34" spans="1:27" ht="15.6">
      <c r="A34" s="9" t="s">
        <v>378</v>
      </c>
      <c r="B34" s="38"/>
      <c r="C34" s="8"/>
      <c r="D34" s="8" t="s">
        <v>0</v>
      </c>
      <c r="E34" s="44">
        <v>1234.0168415251514</v>
      </c>
      <c r="F34" s="39"/>
      <c r="G34" s="48"/>
      <c r="H34" s="39">
        <v>28</v>
      </c>
      <c r="I34" s="48">
        <f t="shared" si="9"/>
        <v>3.1857474472721057</v>
      </c>
      <c r="J34" s="39"/>
      <c r="K34" s="48"/>
      <c r="L34" s="39"/>
      <c r="M34" s="48"/>
      <c r="N34" s="39"/>
      <c r="O34" s="48"/>
      <c r="P34" s="6"/>
      <c r="Q34" s="48"/>
      <c r="R34" s="39"/>
      <c r="S34" s="48"/>
      <c r="T34" s="39"/>
      <c r="U34" s="48"/>
      <c r="V34" s="39"/>
      <c r="W34" s="48"/>
      <c r="X34" s="39"/>
      <c r="Y34" s="48"/>
      <c r="Z34" s="39"/>
      <c r="AA34" s="48"/>
    </row>
    <row r="35" spans="1:27" ht="15.6">
      <c r="A35" s="9" t="s">
        <v>368</v>
      </c>
      <c r="B35" s="38"/>
      <c r="C35" s="8"/>
      <c r="D35" s="8" t="s">
        <v>0</v>
      </c>
      <c r="E35" s="44">
        <v>1178.2741377305811</v>
      </c>
      <c r="F35" s="39"/>
      <c r="G35" s="48"/>
      <c r="H35" s="39">
        <v>29</v>
      </c>
      <c r="I35" s="48">
        <f t="shared" si="9"/>
        <v>2.0642698575992204</v>
      </c>
      <c r="J35" s="39"/>
      <c r="K35" s="48"/>
      <c r="L35" s="39"/>
      <c r="M35" s="48"/>
      <c r="N35" s="39"/>
      <c r="O35" s="48"/>
      <c r="P35" s="6"/>
      <c r="Q35" s="48"/>
      <c r="R35" s="39"/>
      <c r="S35" s="48"/>
      <c r="T35" s="39"/>
      <c r="U35" s="48"/>
      <c r="V35" s="39"/>
      <c r="W35" s="48"/>
      <c r="X35" s="39"/>
      <c r="Y35" s="48"/>
      <c r="Z35" s="39"/>
      <c r="AA35" s="48"/>
    </row>
    <row r="36" spans="1:27" ht="15.6">
      <c r="A36" s="9" t="s">
        <v>403</v>
      </c>
      <c r="B36" s="38"/>
      <c r="C36" s="8"/>
      <c r="D36" s="8" t="s">
        <v>1</v>
      </c>
      <c r="E36" s="44">
        <v>1162.7615191881382</v>
      </c>
      <c r="F36" s="39"/>
      <c r="G36" s="48"/>
      <c r="H36" s="39">
        <v>30</v>
      </c>
      <c r="I36" s="48">
        <f t="shared" si="9"/>
        <v>0.94750402576489523</v>
      </c>
      <c r="J36" s="39"/>
      <c r="K36" s="48"/>
      <c r="L36" s="39"/>
      <c r="M36" s="48"/>
      <c r="N36" s="39"/>
      <c r="O36" s="48"/>
      <c r="P36" s="6"/>
      <c r="Q36" s="48"/>
      <c r="R36" s="39"/>
      <c r="S36" s="48"/>
      <c r="T36" s="39"/>
      <c r="U36" s="48"/>
      <c r="V36" s="39"/>
      <c r="W36" s="48"/>
      <c r="X36" s="39"/>
      <c r="Y36" s="48"/>
      <c r="Z36" s="39"/>
      <c r="AA36" s="48"/>
    </row>
    <row r="37" spans="1:27" ht="15.6">
      <c r="A37" s="9" t="s">
        <v>382</v>
      </c>
      <c r="B37" s="38"/>
      <c r="C37" s="8"/>
      <c r="D37" s="8" t="s">
        <v>0</v>
      </c>
      <c r="E37" s="44">
        <v>1419</v>
      </c>
      <c r="F37" s="39"/>
      <c r="G37" s="48"/>
      <c r="H37" s="39"/>
      <c r="I37" s="48"/>
      <c r="J37" s="39"/>
      <c r="K37" s="48"/>
      <c r="L37" s="39"/>
      <c r="M37" s="48"/>
      <c r="N37" s="39"/>
      <c r="O37" s="48"/>
      <c r="P37" s="6"/>
      <c r="Q37" s="48"/>
      <c r="R37" s="39"/>
      <c r="S37" s="48"/>
      <c r="T37" s="39"/>
      <c r="U37" s="48"/>
      <c r="V37" s="39"/>
      <c r="W37" s="48"/>
      <c r="X37" s="39"/>
      <c r="Y37" s="48"/>
      <c r="Z37" s="39"/>
      <c r="AA37" s="48"/>
    </row>
    <row r="38" spans="1:27" ht="15.6">
      <c r="A38" s="14" t="s">
        <v>160</v>
      </c>
      <c r="B38" s="38"/>
      <c r="C38" s="8">
        <v>2</v>
      </c>
      <c r="D38" s="38" t="s">
        <v>0</v>
      </c>
      <c r="E38" s="44">
        <v>1625</v>
      </c>
      <c r="F38" s="39"/>
      <c r="G38" s="48"/>
      <c r="H38" s="39"/>
      <c r="I38" s="48"/>
      <c r="J38" s="39"/>
      <c r="K38" s="48"/>
      <c r="L38" s="39"/>
      <c r="M38" s="48"/>
      <c r="N38" s="39"/>
      <c r="O38" s="48"/>
      <c r="P38" s="6"/>
      <c r="Q38" s="48"/>
      <c r="R38" s="39"/>
      <c r="S38" s="48"/>
      <c r="T38" s="39"/>
      <c r="U38" s="48"/>
      <c r="V38" s="39"/>
      <c r="W38" s="48"/>
      <c r="X38" s="39"/>
      <c r="Y38" s="48"/>
      <c r="Z38" s="39"/>
      <c r="AA38" s="48"/>
    </row>
    <row r="39" spans="1:27" ht="15.6">
      <c r="A39" s="9" t="s">
        <v>24</v>
      </c>
      <c r="B39" s="38"/>
      <c r="C39" s="8">
        <v>2</v>
      </c>
      <c r="D39" s="8" t="s">
        <v>1</v>
      </c>
      <c r="E39" s="44">
        <v>1600</v>
      </c>
      <c r="F39" s="39"/>
      <c r="G39" s="48"/>
      <c r="H39" s="39"/>
      <c r="I39" s="48"/>
      <c r="J39" s="39"/>
      <c r="K39" s="48"/>
      <c r="L39" s="39"/>
      <c r="M39" s="48"/>
      <c r="N39" s="39"/>
      <c r="O39" s="48"/>
      <c r="P39" s="6"/>
      <c r="Q39" s="48"/>
      <c r="R39" s="39"/>
      <c r="S39" s="48"/>
      <c r="T39" s="39"/>
      <c r="U39" s="48"/>
      <c r="V39" s="39"/>
      <c r="W39" s="48"/>
      <c r="X39" s="39"/>
      <c r="Y39" s="48"/>
      <c r="Z39" s="39"/>
      <c r="AA39" s="48"/>
    </row>
    <row r="40" spans="1:27" ht="15.6">
      <c r="A40" s="9" t="s">
        <v>356</v>
      </c>
      <c r="B40" s="38"/>
      <c r="C40" s="8"/>
      <c r="D40" s="8" t="s">
        <v>2</v>
      </c>
      <c r="E40" s="44">
        <v>1158.3981478056155</v>
      </c>
      <c r="F40" s="39"/>
      <c r="G40" s="48"/>
      <c r="H40" s="39"/>
      <c r="I40" s="48"/>
      <c r="J40" s="39"/>
      <c r="K40" s="48"/>
      <c r="L40" s="39"/>
      <c r="M40" s="48"/>
      <c r="N40" s="39"/>
      <c r="O40" s="48"/>
      <c r="P40" s="6"/>
      <c r="Q40" s="48"/>
      <c r="R40" s="39"/>
      <c r="S40" s="48"/>
      <c r="T40" s="39"/>
      <c r="U40" s="48"/>
      <c r="V40" s="39"/>
      <c r="W40" s="48"/>
      <c r="X40" s="39"/>
      <c r="Y40" s="48"/>
      <c r="Z40" s="39"/>
      <c r="AA40" s="48"/>
    </row>
    <row r="41" spans="1:27" ht="15.6">
      <c r="A41" s="9" t="s">
        <v>354</v>
      </c>
      <c r="B41" s="38"/>
      <c r="C41" s="8"/>
      <c r="D41" s="8" t="s">
        <v>2</v>
      </c>
      <c r="E41" s="44">
        <v>1252.290943936282</v>
      </c>
      <c r="F41" s="39"/>
      <c r="G41" s="48"/>
      <c r="H41" s="39"/>
      <c r="I41" s="48"/>
      <c r="J41" s="39"/>
      <c r="K41" s="48"/>
      <c r="L41" s="39"/>
      <c r="M41" s="48"/>
      <c r="N41" s="39"/>
      <c r="O41" s="48"/>
      <c r="P41" s="6"/>
      <c r="Q41" s="48"/>
      <c r="R41" s="39"/>
      <c r="S41" s="48"/>
      <c r="T41" s="39"/>
      <c r="U41" s="48"/>
      <c r="V41" s="39"/>
      <c r="W41" s="48"/>
      <c r="X41" s="39"/>
      <c r="Y41" s="48"/>
      <c r="Z41" s="39"/>
      <c r="AA41" s="48"/>
    </row>
    <row r="42" spans="1:27" ht="15.6">
      <c r="A42" s="9" t="s">
        <v>27</v>
      </c>
      <c r="B42" s="38" t="s">
        <v>13</v>
      </c>
      <c r="C42" s="8" t="s">
        <v>6</v>
      </c>
      <c r="D42" s="8" t="s">
        <v>0</v>
      </c>
      <c r="E42" s="44">
        <v>1734</v>
      </c>
      <c r="F42" s="39"/>
      <c r="G42" s="48"/>
      <c r="H42" s="39"/>
      <c r="I42" s="48"/>
      <c r="J42" s="39"/>
      <c r="K42" s="48"/>
      <c r="L42" s="39"/>
      <c r="M42" s="48"/>
      <c r="N42" s="39"/>
      <c r="O42" s="48"/>
      <c r="P42" s="6"/>
      <c r="Q42" s="48"/>
      <c r="R42" s="39"/>
      <c r="S42" s="48"/>
      <c r="T42" s="39"/>
      <c r="U42" s="48"/>
      <c r="V42" s="39"/>
      <c r="W42" s="48"/>
      <c r="X42" s="39"/>
      <c r="Y42" s="48"/>
      <c r="Z42" s="39"/>
      <c r="AA42" s="48"/>
    </row>
    <row r="43" spans="1:27" ht="15.6">
      <c r="A43" s="9" t="s">
        <v>359</v>
      </c>
      <c r="B43" s="38"/>
      <c r="C43" s="8"/>
      <c r="D43" s="8" t="s">
        <v>319</v>
      </c>
      <c r="E43" s="44">
        <v>1331.636445598876</v>
      </c>
      <c r="F43" s="39"/>
      <c r="G43" s="48"/>
      <c r="H43" s="39"/>
      <c r="I43" s="48"/>
      <c r="J43" s="39"/>
      <c r="K43" s="48"/>
      <c r="L43" s="39"/>
      <c r="M43" s="48"/>
      <c r="N43" s="39"/>
      <c r="O43" s="48"/>
      <c r="P43" s="6"/>
      <c r="Q43" s="48"/>
      <c r="R43" s="39"/>
      <c r="S43" s="48"/>
      <c r="T43" s="39"/>
      <c r="U43" s="48"/>
      <c r="V43" s="39"/>
      <c r="W43" s="48"/>
      <c r="X43" s="39"/>
      <c r="Y43" s="48"/>
      <c r="Z43" s="39"/>
      <c r="AA43" s="48"/>
    </row>
    <row r="44" spans="1:27" ht="15.6">
      <c r="A44" s="9" t="s">
        <v>174</v>
      </c>
      <c r="B44" s="38"/>
      <c r="C44" s="8">
        <v>2</v>
      </c>
      <c r="D44" s="8" t="s">
        <v>5</v>
      </c>
      <c r="E44" s="44">
        <v>1658.9022952799717</v>
      </c>
      <c r="F44" s="39"/>
      <c r="G44" s="48"/>
      <c r="H44" s="39"/>
      <c r="I44" s="48"/>
      <c r="J44" s="39"/>
      <c r="K44" s="48"/>
      <c r="L44" s="39"/>
      <c r="M44" s="48"/>
      <c r="N44" s="39"/>
      <c r="O44" s="48"/>
      <c r="P44" s="6"/>
      <c r="Q44" s="48"/>
      <c r="R44" s="39"/>
      <c r="S44" s="48"/>
      <c r="T44" s="39"/>
      <c r="U44" s="48"/>
      <c r="V44" s="39"/>
      <c r="W44" s="48"/>
      <c r="X44" s="39"/>
      <c r="Y44" s="48"/>
      <c r="Z44" s="39"/>
      <c r="AA44" s="48"/>
    </row>
    <row r="45" spans="1:27" ht="15.6">
      <c r="A45" s="9" t="s">
        <v>28</v>
      </c>
      <c r="B45" s="38" t="s">
        <v>13</v>
      </c>
      <c r="C45" s="8" t="s">
        <v>6</v>
      </c>
      <c r="D45" s="8" t="s">
        <v>0</v>
      </c>
      <c r="E45" s="44">
        <v>1524</v>
      </c>
      <c r="F45" s="39"/>
      <c r="G45" s="48"/>
      <c r="H45" s="39"/>
      <c r="I45" s="48"/>
      <c r="J45" s="39"/>
      <c r="K45" s="48"/>
      <c r="L45" s="39"/>
      <c r="M45" s="48"/>
      <c r="N45" s="39"/>
      <c r="O45" s="48"/>
      <c r="P45" s="6"/>
      <c r="Q45" s="48"/>
      <c r="R45" s="39"/>
      <c r="S45" s="48"/>
      <c r="T45" s="39"/>
      <c r="U45" s="48"/>
      <c r="V45" s="39"/>
      <c r="W45" s="48"/>
      <c r="X45" s="39"/>
      <c r="Y45" s="48"/>
      <c r="Z45" s="39"/>
      <c r="AA45" s="48"/>
    </row>
    <row r="46" spans="1:27" ht="15.6">
      <c r="A46" s="9" t="s">
        <v>29</v>
      </c>
      <c r="B46" s="38"/>
      <c r="C46" s="8" t="s">
        <v>8</v>
      </c>
      <c r="D46" s="8" t="s">
        <v>0</v>
      </c>
      <c r="E46" s="44">
        <v>1900</v>
      </c>
      <c r="F46" s="39"/>
      <c r="G46" s="48"/>
      <c r="H46" s="39"/>
      <c r="I46" s="48"/>
      <c r="J46" s="39"/>
      <c r="K46" s="48"/>
      <c r="L46" s="39"/>
      <c r="M46" s="48"/>
      <c r="N46" s="39"/>
      <c r="O46" s="48"/>
      <c r="P46" s="6"/>
      <c r="Q46" s="48"/>
      <c r="R46" s="39"/>
      <c r="S46" s="48"/>
      <c r="T46" s="39"/>
      <c r="U46" s="48"/>
      <c r="V46" s="39"/>
      <c r="W46" s="48"/>
      <c r="X46" s="39"/>
      <c r="Y46" s="48"/>
      <c r="Z46" s="39"/>
      <c r="AA46" s="48"/>
    </row>
    <row r="47" spans="1:27" ht="15.6">
      <c r="A47" s="9" t="s">
        <v>207</v>
      </c>
      <c r="B47" s="38"/>
      <c r="C47" s="8"/>
      <c r="D47" s="8" t="s">
        <v>0</v>
      </c>
      <c r="E47" s="44">
        <v>1541</v>
      </c>
      <c r="F47" s="39"/>
      <c r="G47" s="48"/>
      <c r="H47" s="39"/>
      <c r="I47" s="48"/>
      <c r="J47" s="39"/>
      <c r="K47" s="48"/>
      <c r="L47" s="39"/>
      <c r="M47" s="48"/>
      <c r="N47" s="39"/>
      <c r="O47" s="48"/>
      <c r="P47" s="6"/>
      <c r="Q47" s="48"/>
      <c r="R47" s="39"/>
      <c r="S47" s="48"/>
      <c r="T47" s="39"/>
      <c r="U47" s="48"/>
      <c r="V47" s="39"/>
      <c r="W47" s="48"/>
      <c r="X47" s="39"/>
      <c r="Y47" s="48"/>
      <c r="Z47" s="39"/>
      <c r="AA47" s="48"/>
    </row>
    <row r="48" spans="1:27" ht="15.6">
      <c r="A48" s="9" t="s">
        <v>31</v>
      </c>
      <c r="B48" s="38"/>
      <c r="C48" s="8">
        <v>3</v>
      </c>
      <c r="D48" s="8" t="s">
        <v>5</v>
      </c>
      <c r="E48" s="44">
        <v>1546.8800067386665</v>
      </c>
      <c r="F48" s="39"/>
      <c r="G48" s="48"/>
      <c r="H48" s="39"/>
      <c r="I48" s="48"/>
      <c r="J48" s="39"/>
      <c r="K48" s="48"/>
      <c r="L48" s="39"/>
      <c r="M48" s="48"/>
      <c r="N48" s="39"/>
      <c r="O48" s="48"/>
      <c r="P48" s="6"/>
      <c r="Q48" s="48"/>
      <c r="R48" s="39"/>
      <c r="S48" s="48"/>
      <c r="T48" s="39"/>
      <c r="U48" s="48"/>
      <c r="V48" s="39"/>
      <c r="W48" s="48"/>
      <c r="X48" s="39"/>
      <c r="Y48" s="48"/>
      <c r="Z48" s="39"/>
      <c r="AA48" s="48"/>
    </row>
    <row r="49" spans="1:27" ht="15.6">
      <c r="A49" s="9" t="s">
        <v>198</v>
      </c>
      <c r="B49" s="70"/>
      <c r="C49" s="17"/>
      <c r="D49" s="38" t="s">
        <v>0</v>
      </c>
      <c r="E49" s="44">
        <v>1428</v>
      </c>
      <c r="F49" s="39"/>
      <c r="G49" s="48"/>
      <c r="H49" s="39"/>
      <c r="I49" s="49"/>
      <c r="J49" s="39"/>
      <c r="K49" s="49"/>
      <c r="L49" s="39"/>
      <c r="M49" s="49"/>
      <c r="N49" s="39"/>
      <c r="O49" s="49"/>
      <c r="P49" s="6"/>
      <c r="Q49" s="49"/>
      <c r="R49" s="39"/>
      <c r="S49" s="48"/>
      <c r="T49" s="39"/>
      <c r="U49" s="48"/>
      <c r="V49" s="39"/>
      <c r="W49" s="48"/>
      <c r="X49" s="39"/>
      <c r="Y49" s="49"/>
      <c r="Z49" s="6"/>
      <c r="AA49" s="49"/>
    </row>
    <row r="50" spans="1:27" ht="15.6">
      <c r="A50" s="9" t="s">
        <v>32</v>
      </c>
      <c r="B50" s="38"/>
      <c r="C50" s="8">
        <v>3</v>
      </c>
      <c r="D50" s="8" t="s">
        <v>3</v>
      </c>
      <c r="E50" s="44">
        <v>1400</v>
      </c>
      <c r="F50" s="39"/>
      <c r="G50" s="48"/>
      <c r="H50" s="39"/>
      <c r="I50" s="48"/>
      <c r="J50" s="39"/>
      <c r="K50" s="48"/>
      <c r="L50" s="39"/>
      <c r="M50" s="48"/>
      <c r="N50" s="39"/>
      <c r="O50" s="48"/>
      <c r="P50" s="6"/>
      <c r="Q50" s="48"/>
      <c r="R50" s="39"/>
      <c r="S50" s="48"/>
      <c r="T50" s="39"/>
      <c r="U50" s="48"/>
      <c r="V50" s="39"/>
      <c r="W50" s="48"/>
      <c r="X50" s="39"/>
      <c r="Y50" s="48"/>
      <c r="Z50" s="39"/>
      <c r="AA50" s="48"/>
    </row>
    <row r="51" spans="1:27" ht="15.6">
      <c r="A51" s="9" t="s">
        <v>33</v>
      </c>
      <c r="B51" s="38"/>
      <c r="C51" s="8"/>
      <c r="D51" s="8" t="s">
        <v>0</v>
      </c>
      <c r="E51" s="44">
        <v>1186.8876700758617</v>
      </c>
      <c r="F51" s="39"/>
      <c r="G51" s="48"/>
      <c r="H51" s="39"/>
      <c r="I51" s="48"/>
      <c r="J51" s="39"/>
      <c r="K51" s="48"/>
      <c r="L51" s="39"/>
      <c r="M51" s="48"/>
      <c r="N51" s="39"/>
      <c r="O51" s="48"/>
      <c r="P51" s="6"/>
      <c r="Q51" s="48"/>
      <c r="R51" s="39"/>
      <c r="S51" s="48"/>
      <c r="T51" s="39"/>
      <c r="U51" s="48"/>
      <c r="V51" s="39"/>
      <c r="W51" s="48"/>
      <c r="X51" s="39"/>
      <c r="Y51" s="48"/>
      <c r="Z51" s="39"/>
      <c r="AA51" s="48"/>
    </row>
    <row r="52" spans="1:27" ht="15.6">
      <c r="A52" s="9" t="s">
        <v>34</v>
      </c>
      <c r="B52" s="38"/>
      <c r="C52" s="8" t="s">
        <v>6</v>
      </c>
      <c r="D52" s="8" t="s">
        <v>0</v>
      </c>
      <c r="E52" s="44">
        <v>1900</v>
      </c>
      <c r="F52" s="39"/>
      <c r="G52" s="48"/>
      <c r="H52" s="39"/>
      <c r="I52" s="48"/>
      <c r="J52" s="39"/>
      <c r="K52" s="48"/>
      <c r="L52" s="39"/>
      <c r="M52" s="48"/>
      <c r="N52" s="39"/>
      <c r="O52" s="48"/>
      <c r="P52" s="6"/>
      <c r="Q52" s="48"/>
      <c r="R52" s="39"/>
      <c r="S52" s="48"/>
      <c r="T52" s="39"/>
      <c r="U52" s="48"/>
      <c r="V52" s="39"/>
      <c r="W52" s="48"/>
      <c r="X52" s="39"/>
      <c r="Y52" s="48"/>
      <c r="Z52" s="39"/>
      <c r="AA52" s="48"/>
    </row>
    <row r="53" spans="1:27" ht="15.6">
      <c r="A53" s="9" t="s">
        <v>369</v>
      </c>
      <c r="B53" s="38"/>
      <c r="C53" s="8"/>
      <c r="D53" s="8" t="s">
        <v>0</v>
      </c>
      <c r="E53" s="44">
        <v>1496.9170995056852</v>
      </c>
      <c r="F53" s="39"/>
      <c r="G53" s="48"/>
      <c r="H53" s="39"/>
      <c r="I53" s="48"/>
      <c r="J53" s="39"/>
      <c r="K53" s="48"/>
      <c r="L53" s="39"/>
      <c r="M53" s="48"/>
      <c r="N53" s="39"/>
      <c r="O53" s="48"/>
      <c r="P53" s="6"/>
      <c r="Q53" s="48"/>
      <c r="R53" s="39"/>
      <c r="S53" s="48"/>
      <c r="T53" s="39"/>
      <c r="U53" s="48"/>
      <c r="V53" s="39"/>
      <c r="W53" s="48"/>
      <c r="X53" s="39"/>
      <c r="Y53" s="48"/>
      <c r="Z53" s="39"/>
      <c r="AA53" s="48"/>
    </row>
    <row r="54" spans="1:27" ht="15.6">
      <c r="A54" s="9" t="s">
        <v>153</v>
      </c>
      <c r="B54" s="38"/>
      <c r="C54" s="8"/>
      <c r="D54" s="8" t="s">
        <v>16</v>
      </c>
      <c r="E54" s="44">
        <v>1173</v>
      </c>
      <c r="F54" s="39"/>
      <c r="G54" s="48"/>
      <c r="H54" s="39"/>
      <c r="I54" s="48"/>
      <c r="J54" s="39"/>
      <c r="K54" s="48"/>
      <c r="L54" s="39"/>
      <c r="M54" s="48"/>
      <c r="N54" s="39"/>
      <c r="O54" s="48"/>
      <c r="P54" s="6"/>
      <c r="Q54" s="48"/>
      <c r="R54" s="39"/>
      <c r="S54" s="48"/>
      <c r="T54" s="39"/>
      <c r="U54" s="48"/>
      <c r="V54" s="39"/>
      <c r="W54" s="48"/>
      <c r="X54" s="39"/>
      <c r="Y54" s="48"/>
      <c r="Z54" s="39"/>
      <c r="AA54" s="48"/>
    </row>
    <row r="55" spans="1:27" ht="15.6">
      <c r="A55" s="9" t="s">
        <v>35</v>
      </c>
      <c r="B55" s="38" t="s">
        <v>8</v>
      </c>
      <c r="C55" s="8" t="s">
        <v>8</v>
      </c>
      <c r="D55" s="8" t="s">
        <v>0</v>
      </c>
      <c r="E55" s="44">
        <v>1875</v>
      </c>
      <c r="F55" s="39"/>
      <c r="G55" s="48"/>
      <c r="H55" s="39"/>
      <c r="I55" s="48"/>
      <c r="J55" s="39"/>
      <c r="K55" s="48"/>
      <c r="L55" s="39"/>
      <c r="M55" s="48"/>
      <c r="N55" s="39"/>
      <c r="O55" s="48"/>
      <c r="P55" s="6"/>
      <c r="Q55" s="48"/>
      <c r="R55" s="39"/>
      <c r="S55" s="48"/>
      <c r="T55" s="39"/>
      <c r="U55" s="48"/>
      <c r="V55" s="39"/>
      <c r="W55" s="48"/>
      <c r="X55" s="39"/>
      <c r="Y55" s="48"/>
      <c r="Z55" s="39"/>
      <c r="AA55" s="48"/>
    </row>
    <row r="56" spans="1:27" ht="15.6">
      <c r="A56" s="9" t="s">
        <v>309</v>
      </c>
      <c r="B56" s="38"/>
      <c r="C56" s="8"/>
      <c r="D56" s="8" t="s">
        <v>0</v>
      </c>
      <c r="E56" s="44">
        <v>1472</v>
      </c>
      <c r="F56" s="39"/>
      <c r="G56" s="48"/>
      <c r="H56" s="39"/>
      <c r="I56" s="48"/>
      <c r="J56" s="39"/>
      <c r="K56" s="48"/>
      <c r="L56" s="39"/>
      <c r="M56" s="48"/>
      <c r="N56" s="39"/>
      <c r="O56" s="48"/>
      <c r="P56" s="6"/>
      <c r="Q56" s="48"/>
      <c r="R56" s="39"/>
      <c r="S56" s="48"/>
      <c r="T56" s="39"/>
      <c r="U56" s="48"/>
      <c r="V56" s="39"/>
      <c r="W56" s="48"/>
      <c r="X56" s="39"/>
      <c r="Y56" s="48"/>
      <c r="Z56" s="39"/>
      <c r="AA56" s="48"/>
    </row>
    <row r="57" spans="1:27" ht="15.6">
      <c r="A57" s="9" t="s">
        <v>269</v>
      </c>
      <c r="B57" s="38"/>
      <c r="C57" s="8"/>
      <c r="D57" s="8" t="s">
        <v>0</v>
      </c>
      <c r="E57" s="44">
        <v>1263</v>
      </c>
      <c r="F57" s="39"/>
      <c r="G57" s="48"/>
      <c r="H57" s="39"/>
      <c r="I57" s="48"/>
      <c r="J57" s="39"/>
      <c r="K57" s="48"/>
      <c r="L57" s="39"/>
      <c r="M57" s="48"/>
      <c r="N57" s="39"/>
      <c r="O57" s="48"/>
      <c r="P57" s="6"/>
      <c r="Q57" s="48"/>
      <c r="R57" s="39"/>
      <c r="S57" s="48"/>
      <c r="T57" s="39"/>
      <c r="U57" s="48"/>
      <c r="V57" s="39"/>
      <c r="W57" s="48"/>
      <c r="X57" s="39"/>
      <c r="Y57" s="48"/>
      <c r="Z57" s="39"/>
      <c r="AA57" s="48"/>
    </row>
    <row r="58" spans="1:27" ht="15.6">
      <c r="A58" s="9" t="s">
        <v>36</v>
      </c>
      <c r="B58" s="38"/>
      <c r="C58" s="8">
        <v>3</v>
      </c>
      <c r="D58" s="8" t="s">
        <v>16</v>
      </c>
      <c r="E58" s="44">
        <v>1313</v>
      </c>
      <c r="F58" s="39"/>
      <c r="G58" s="48"/>
      <c r="H58" s="39"/>
      <c r="I58" s="48"/>
      <c r="J58" s="39"/>
      <c r="K58" s="48"/>
      <c r="L58" s="39"/>
      <c r="M58" s="48"/>
      <c r="N58" s="39"/>
      <c r="O58" s="48"/>
      <c r="P58" s="6"/>
      <c r="Q58" s="48"/>
      <c r="R58" s="39"/>
      <c r="S58" s="48"/>
      <c r="T58" s="39"/>
      <c r="U58" s="48"/>
      <c r="V58" s="39"/>
      <c r="W58" s="48"/>
      <c r="X58" s="39"/>
      <c r="Y58" s="48"/>
      <c r="Z58" s="39"/>
      <c r="AA58" s="48"/>
    </row>
    <row r="59" spans="1:27" ht="15.6">
      <c r="A59" s="9" t="s">
        <v>391</v>
      </c>
      <c r="B59" s="38"/>
      <c r="C59" s="8"/>
      <c r="D59" s="8" t="s">
        <v>319</v>
      </c>
      <c r="E59" s="44">
        <v>1128.9428679973239</v>
      </c>
      <c r="F59" s="39"/>
      <c r="G59" s="48"/>
      <c r="H59" s="39"/>
      <c r="I59" s="48"/>
      <c r="J59" s="39"/>
      <c r="K59" s="48"/>
      <c r="L59" s="39"/>
      <c r="M59" s="48"/>
      <c r="N59" s="39"/>
      <c r="O59" s="48"/>
      <c r="P59" s="6"/>
      <c r="Q59" s="48"/>
      <c r="R59" s="39"/>
      <c r="S59" s="48"/>
      <c r="T59" s="39"/>
      <c r="U59" s="48"/>
      <c r="V59" s="39"/>
      <c r="W59" s="48"/>
      <c r="X59" s="39"/>
      <c r="Y59" s="48"/>
      <c r="Z59" s="39"/>
      <c r="AA59" s="48"/>
    </row>
    <row r="60" spans="1:27" ht="15.6">
      <c r="A60" s="9" t="s">
        <v>392</v>
      </c>
      <c r="B60" s="38"/>
      <c r="C60" s="8"/>
      <c r="D60" s="8" t="s">
        <v>319</v>
      </c>
      <c r="E60" s="44">
        <v>1308.9428679973239</v>
      </c>
      <c r="F60" s="39"/>
      <c r="G60" s="48"/>
      <c r="H60" s="39"/>
      <c r="I60" s="48"/>
      <c r="J60" s="39"/>
      <c r="K60" s="48"/>
      <c r="L60" s="39"/>
      <c r="M60" s="48"/>
      <c r="N60" s="39"/>
      <c r="O60" s="48"/>
      <c r="P60" s="6"/>
      <c r="Q60" s="48"/>
      <c r="R60" s="39"/>
      <c r="S60" s="48"/>
      <c r="T60" s="39"/>
      <c r="U60" s="48"/>
      <c r="V60" s="39"/>
      <c r="W60" s="48"/>
      <c r="X60" s="39"/>
      <c r="Y60" s="48"/>
      <c r="Z60" s="39"/>
      <c r="AA60" s="48"/>
    </row>
    <row r="61" spans="1:27" ht="15.6">
      <c r="A61" s="9" t="s">
        <v>327</v>
      </c>
      <c r="B61" s="38" t="s">
        <v>8</v>
      </c>
      <c r="C61" s="8"/>
      <c r="D61" s="8" t="s">
        <v>0</v>
      </c>
      <c r="E61" s="44">
        <v>1613.8611145298612</v>
      </c>
      <c r="F61" s="39"/>
      <c r="G61" s="48"/>
      <c r="H61" s="39"/>
      <c r="I61" s="48"/>
      <c r="J61" s="39"/>
      <c r="K61" s="48"/>
      <c r="L61" s="39"/>
      <c r="M61" s="48"/>
      <c r="N61" s="39"/>
      <c r="O61" s="48"/>
      <c r="P61" s="6"/>
      <c r="Q61" s="48"/>
      <c r="R61" s="39"/>
      <c r="S61" s="48"/>
      <c r="T61" s="39"/>
      <c r="U61" s="48"/>
      <c r="V61" s="39"/>
      <c r="W61" s="48"/>
      <c r="X61" s="39"/>
      <c r="Y61" s="48"/>
      <c r="Z61" s="39"/>
      <c r="AA61" s="48"/>
    </row>
    <row r="62" spans="1:27" ht="15.6">
      <c r="A62" s="9" t="s">
        <v>179</v>
      </c>
      <c r="B62" s="38"/>
      <c r="C62" s="8"/>
      <c r="D62" s="8" t="s">
        <v>0</v>
      </c>
      <c r="E62" s="44">
        <v>1247.7483106526711</v>
      </c>
      <c r="F62" s="39"/>
      <c r="G62" s="48"/>
      <c r="H62" s="39"/>
      <c r="I62" s="48"/>
      <c r="J62" s="39"/>
      <c r="K62" s="48"/>
      <c r="L62" s="39"/>
      <c r="M62" s="48"/>
      <c r="N62" s="39"/>
      <c r="O62" s="48"/>
      <c r="P62" s="6"/>
      <c r="Q62" s="48"/>
      <c r="R62" s="39"/>
      <c r="S62" s="48"/>
      <c r="T62" s="39"/>
      <c r="U62" s="48"/>
      <c r="V62" s="39"/>
      <c r="W62" s="48"/>
      <c r="X62" s="39"/>
      <c r="Y62" s="48"/>
      <c r="Z62" s="39"/>
      <c r="AA62" s="48"/>
    </row>
    <row r="63" spans="1:27" ht="15.6">
      <c r="A63" s="9" t="s">
        <v>37</v>
      </c>
      <c r="B63" s="38"/>
      <c r="C63" s="8">
        <v>4</v>
      </c>
      <c r="D63" s="8" t="s">
        <v>16</v>
      </c>
      <c r="E63" s="44">
        <v>1200</v>
      </c>
      <c r="F63" s="39"/>
      <c r="G63" s="48"/>
      <c r="H63" s="39"/>
      <c r="I63" s="48"/>
      <c r="J63" s="39"/>
      <c r="K63" s="48"/>
      <c r="L63" s="39"/>
      <c r="M63" s="48"/>
      <c r="N63" s="39"/>
      <c r="O63" s="48"/>
      <c r="P63" s="6"/>
      <c r="Q63" s="48"/>
      <c r="R63" s="39"/>
      <c r="S63" s="48"/>
      <c r="T63" s="39"/>
      <c r="U63" s="48"/>
      <c r="V63" s="39"/>
      <c r="W63" s="48"/>
      <c r="X63" s="39"/>
      <c r="Y63" s="48"/>
      <c r="Z63" s="39"/>
      <c r="AA63" s="48"/>
    </row>
    <row r="64" spans="1:27" ht="15.6">
      <c r="A64" s="9" t="s">
        <v>205</v>
      </c>
      <c r="B64" s="38" t="s">
        <v>13</v>
      </c>
      <c r="C64" s="8"/>
      <c r="D64" s="8" t="s">
        <v>0</v>
      </c>
      <c r="E64" s="44">
        <v>1900</v>
      </c>
      <c r="F64" s="39"/>
      <c r="G64" s="48"/>
      <c r="H64" s="39"/>
      <c r="I64" s="48"/>
      <c r="J64" s="39"/>
      <c r="K64" s="48"/>
      <c r="L64" s="39"/>
      <c r="M64" s="48"/>
      <c r="N64" s="39"/>
      <c r="O64" s="48"/>
      <c r="P64" s="6"/>
      <c r="Q64" s="48"/>
      <c r="R64" s="39"/>
      <c r="S64" s="48"/>
      <c r="T64" s="39"/>
      <c r="U64" s="48"/>
      <c r="V64" s="39"/>
      <c r="W64" s="48"/>
      <c r="X64" s="39"/>
      <c r="Y64" s="48"/>
      <c r="Z64" s="39"/>
      <c r="AA64" s="48"/>
    </row>
    <row r="65" spans="1:27" ht="15.6">
      <c r="A65" s="9" t="s">
        <v>301</v>
      </c>
      <c r="B65" s="38" t="s">
        <v>13</v>
      </c>
      <c r="C65" s="8"/>
      <c r="D65" s="8" t="s">
        <v>5</v>
      </c>
      <c r="E65" s="44">
        <v>1454.8202817944048</v>
      </c>
      <c r="F65" s="39"/>
      <c r="G65" s="48"/>
      <c r="H65" s="39"/>
      <c r="I65" s="48"/>
      <c r="J65" s="39"/>
      <c r="K65" s="48"/>
      <c r="L65" s="39"/>
      <c r="M65" s="48"/>
      <c r="N65" s="39"/>
      <c r="O65" s="48"/>
      <c r="P65" s="6"/>
      <c r="Q65" s="48"/>
      <c r="R65" s="39"/>
      <c r="S65" s="48"/>
      <c r="T65" s="39"/>
      <c r="U65" s="48"/>
      <c r="V65" s="39"/>
      <c r="W65" s="48"/>
      <c r="X65" s="39"/>
      <c r="Y65" s="48"/>
      <c r="Z65" s="39"/>
      <c r="AA65" s="48"/>
    </row>
    <row r="66" spans="1:27" ht="15.6">
      <c r="A66" s="9" t="s">
        <v>296</v>
      </c>
      <c r="B66" s="38"/>
      <c r="C66" s="8"/>
      <c r="D66" s="8" t="s">
        <v>3</v>
      </c>
      <c r="E66" s="44">
        <v>1237.375567034172</v>
      </c>
      <c r="F66" s="39"/>
      <c r="G66" s="48"/>
      <c r="H66" s="39"/>
      <c r="I66" s="48"/>
      <c r="J66" s="39"/>
      <c r="K66" s="48"/>
      <c r="L66" s="39"/>
      <c r="M66" s="48"/>
      <c r="N66" s="39"/>
      <c r="O66" s="48"/>
      <c r="P66" s="6"/>
      <c r="Q66" s="48"/>
      <c r="R66" s="39"/>
      <c r="S66" s="48"/>
      <c r="T66" s="39"/>
      <c r="U66" s="48"/>
      <c r="V66" s="39"/>
      <c r="W66" s="48"/>
      <c r="X66" s="39"/>
      <c r="Y66" s="48"/>
      <c r="Z66" s="39"/>
      <c r="AA66" s="48"/>
    </row>
    <row r="67" spans="1:27" ht="15.6">
      <c r="A67" s="9" t="s">
        <v>267</v>
      </c>
      <c r="B67" s="38"/>
      <c r="C67" s="8"/>
      <c r="D67" s="8" t="s">
        <v>0</v>
      </c>
      <c r="E67" s="44">
        <v>1459</v>
      </c>
      <c r="F67" s="39"/>
      <c r="G67" s="48"/>
      <c r="H67" s="39"/>
      <c r="I67" s="48"/>
      <c r="J67" s="39"/>
      <c r="K67" s="48"/>
      <c r="L67" s="39"/>
      <c r="M67" s="48"/>
      <c r="N67" s="39"/>
      <c r="O67" s="48"/>
      <c r="P67" s="6"/>
      <c r="Q67" s="48"/>
      <c r="R67" s="39"/>
      <c r="S67" s="48"/>
      <c r="T67" s="39"/>
      <c r="U67" s="48"/>
      <c r="V67" s="39"/>
      <c r="W67" s="48"/>
      <c r="X67" s="39"/>
      <c r="Y67" s="48"/>
      <c r="Z67" s="39"/>
      <c r="AA67" s="48"/>
    </row>
    <row r="68" spans="1:27" ht="15.6">
      <c r="A68" s="9" t="s">
        <v>268</v>
      </c>
      <c r="B68" s="38"/>
      <c r="C68" s="8"/>
      <c r="D68" s="8" t="s">
        <v>0</v>
      </c>
      <c r="E68" s="44">
        <v>1549.5561441852851</v>
      </c>
      <c r="F68" s="39"/>
      <c r="G68" s="48"/>
      <c r="H68" s="39"/>
      <c r="I68" s="48"/>
      <c r="J68" s="39"/>
      <c r="K68" s="48"/>
      <c r="L68" s="39"/>
      <c r="M68" s="48"/>
      <c r="N68" s="39"/>
      <c r="O68" s="48"/>
      <c r="P68" s="6"/>
      <c r="Q68" s="48"/>
      <c r="R68" s="39"/>
      <c r="S68" s="48"/>
      <c r="T68" s="39"/>
      <c r="U68" s="48"/>
      <c r="V68" s="39"/>
      <c r="W68" s="48"/>
      <c r="X68" s="39"/>
      <c r="Y68" s="48"/>
      <c r="Z68" s="39"/>
      <c r="AA68" s="48"/>
    </row>
    <row r="69" spans="1:27" ht="15.6">
      <c r="A69" s="9" t="s">
        <v>38</v>
      </c>
      <c r="B69" s="38"/>
      <c r="C69" s="8">
        <v>4</v>
      </c>
      <c r="D69" s="8" t="s">
        <v>16</v>
      </c>
      <c r="E69" s="44">
        <v>1200</v>
      </c>
      <c r="F69" s="39"/>
      <c r="G69" s="48"/>
      <c r="H69" s="39"/>
      <c r="I69" s="48"/>
      <c r="J69" s="39"/>
      <c r="K69" s="48"/>
      <c r="L69" s="39"/>
      <c r="M69" s="48"/>
      <c r="N69" s="39"/>
      <c r="O69" s="48"/>
      <c r="P69" s="6"/>
      <c r="Q69" s="48"/>
      <c r="R69" s="39"/>
      <c r="S69" s="48"/>
      <c r="T69" s="39"/>
      <c r="U69" s="48"/>
      <c r="V69" s="39"/>
      <c r="W69" s="48"/>
      <c r="X69" s="39"/>
      <c r="Y69" s="48"/>
      <c r="Z69" s="39"/>
      <c r="AA69" s="48"/>
    </row>
    <row r="70" spans="1:27" ht="15.6">
      <c r="A70" s="9" t="s">
        <v>39</v>
      </c>
      <c r="B70" s="38"/>
      <c r="C70" s="8">
        <v>2</v>
      </c>
      <c r="D70" s="8" t="s">
        <v>3</v>
      </c>
      <c r="E70" s="44">
        <v>1600</v>
      </c>
      <c r="F70" s="39"/>
      <c r="G70" s="48"/>
      <c r="H70" s="39"/>
      <c r="I70" s="48"/>
      <c r="J70" s="39"/>
      <c r="K70" s="48"/>
      <c r="L70" s="39"/>
      <c r="M70" s="48"/>
      <c r="N70" s="39"/>
      <c r="O70" s="48"/>
      <c r="P70" s="6"/>
      <c r="Q70" s="48"/>
      <c r="R70" s="39"/>
      <c r="S70" s="48"/>
      <c r="T70" s="39"/>
      <c r="U70" s="48"/>
      <c r="V70" s="39"/>
      <c r="W70" s="48"/>
      <c r="X70" s="39"/>
      <c r="Y70" s="48"/>
      <c r="Z70" s="39"/>
      <c r="AA70" s="48"/>
    </row>
    <row r="71" spans="1:27" ht="15.6">
      <c r="A71" s="9" t="s">
        <v>40</v>
      </c>
      <c r="B71" s="38"/>
      <c r="C71" s="8">
        <v>4</v>
      </c>
      <c r="D71" s="8" t="s">
        <v>5</v>
      </c>
      <c r="E71" s="44">
        <v>1200</v>
      </c>
      <c r="F71" s="39"/>
      <c r="G71" s="48"/>
      <c r="H71" s="39"/>
      <c r="I71" s="48"/>
      <c r="J71" s="39"/>
      <c r="K71" s="48"/>
      <c r="L71" s="39"/>
      <c r="M71" s="48"/>
      <c r="N71" s="39"/>
      <c r="O71" s="48"/>
      <c r="P71" s="6"/>
      <c r="Q71" s="48"/>
      <c r="R71" s="39"/>
      <c r="S71" s="48"/>
      <c r="T71" s="39"/>
      <c r="U71" s="48"/>
      <c r="V71" s="39"/>
      <c r="W71" s="48"/>
      <c r="X71" s="39"/>
      <c r="Y71" s="48"/>
      <c r="Z71" s="39"/>
      <c r="AA71" s="48"/>
    </row>
    <row r="72" spans="1:27" ht="15.6">
      <c r="A72" s="9" t="s">
        <v>252</v>
      </c>
      <c r="B72" s="38"/>
      <c r="C72" s="8"/>
      <c r="D72" s="8" t="s">
        <v>0</v>
      </c>
      <c r="E72" s="44">
        <v>1535.1259964850954</v>
      </c>
      <c r="F72" s="39"/>
      <c r="G72" s="48"/>
      <c r="H72" s="39"/>
      <c r="I72" s="48"/>
      <c r="J72" s="39"/>
      <c r="K72" s="48"/>
      <c r="L72" s="39"/>
      <c r="M72" s="48"/>
      <c r="N72" s="39"/>
      <c r="O72" s="48"/>
      <c r="P72" s="6"/>
      <c r="Q72" s="48"/>
      <c r="R72" s="39"/>
      <c r="S72" s="48"/>
      <c r="T72" s="39"/>
      <c r="U72" s="48"/>
      <c r="V72" s="39"/>
      <c r="W72" s="48"/>
      <c r="X72" s="39"/>
      <c r="Y72" s="48"/>
      <c r="Z72" s="39"/>
      <c r="AA72" s="48"/>
    </row>
    <row r="73" spans="1:27" ht="15.6">
      <c r="A73" s="9" t="s">
        <v>41</v>
      </c>
      <c r="B73" s="38"/>
      <c r="C73" s="8" t="s">
        <v>6</v>
      </c>
      <c r="D73" s="8" t="s">
        <v>0</v>
      </c>
      <c r="E73" s="44">
        <v>1828.1238680080462</v>
      </c>
      <c r="F73" s="39"/>
      <c r="G73" s="48"/>
      <c r="H73" s="39"/>
      <c r="I73" s="48"/>
      <c r="J73" s="39"/>
      <c r="K73" s="48"/>
      <c r="L73" s="39"/>
      <c r="M73" s="48"/>
      <c r="N73" s="39"/>
      <c r="O73" s="48"/>
      <c r="P73" s="6"/>
      <c r="Q73" s="48"/>
      <c r="R73" s="39"/>
      <c r="S73" s="48"/>
      <c r="T73" s="39"/>
      <c r="U73" s="48"/>
      <c r="V73" s="39"/>
      <c r="W73" s="48"/>
      <c r="X73" s="39"/>
      <c r="Y73" s="48"/>
      <c r="Z73" s="39"/>
      <c r="AA73" s="48"/>
    </row>
    <row r="74" spans="1:27" ht="15.6">
      <c r="A74" s="9" t="s">
        <v>400</v>
      </c>
      <c r="B74" s="38"/>
      <c r="C74" s="8"/>
      <c r="D74" s="8" t="s">
        <v>1</v>
      </c>
      <c r="E74" s="44">
        <v>1251.3947580757947</v>
      </c>
      <c r="F74" s="39">
        <v>11</v>
      </c>
      <c r="G74" s="48">
        <f>((($F$2+2)*($F$2+4)*($F$2+2-2*F74))/(2*($F$2+2*F74)*($F$2+4*F74))+(($F$2+1)-F74+1))*$F$1</f>
        <v>10.423197492163011</v>
      </c>
      <c r="H74" s="39"/>
      <c r="I74" s="48"/>
      <c r="J74" s="39"/>
      <c r="K74" s="48"/>
      <c r="L74" s="39"/>
      <c r="M74" s="48"/>
      <c r="N74" s="39"/>
      <c r="O74" s="48"/>
      <c r="P74" s="6"/>
      <c r="Q74" s="48"/>
      <c r="R74" s="39"/>
      <c r="S74" s="48"/>
      <c r="T74" s="39"/>
      <c r="U74" s="48"/>
      <c r="V74" s="39"/>
      <c r="W74" s="48"/>
      <c r="X74" s="39"/>
      <c r="Y74" s="48"/>
      <c r="Z74" s="39"/>
      <c r="AA74" s="48"/>
    </row>
    <row r="75" spans="1:27" ht="15.6">
      <c r="A75" s="9" t="s">
        <v>194</v>
      </c>
      <c r="B75" s="38"/>
      <c r="C75" s="8">
        <v>2</v>
      </c>
      <c r="D75" s="8" t="s">
        <v>1</v>
      </c>
      <c r="E75" s="44">
        <v>1464.6863095901906</v>
      </c>
      <c r="F75" s="39"/>
      <c r="G75" s="48"/>
      <c r="H75" s="39"/>
      <c r="I75" s="48"/>
      <c r="J75" s="39"/>
      <c r="K75" s="48"/>
      <c r="L75" s="39"/>
      <c r="M75" s="48"/>
      <c r="N75" s="39"/>
      <c r="O75" s="48"/>
      <c r="P75" s="6"/>
      <c r="Q75" s="48"/>
      <c r="R75" s="39"/>
      <c r="S75" s="48"/>
      <c r="T75" s="39"/>
      <c r="U75" s="48"/>
      <c r="V75" s="39"/>
      <c r="W75" s="48"/>
      <c r="X75" s="39"/>
      <c r="Y75" s="48"/>
      <c r="Z75" s="39"/>
      <c r="AA75" s="48"/>
    </row>
    <row r="76" spans="1:27" ht="15.6">
      <c r="A76" s="9" t="s">
        <v>42</v>
      </c>
      <c r="B76" s="38"/>
      <c r="C76" s="8">
        <v>4</v>
      </c>
      <c r="D76" s="8" t="s">
        <v>5</v>
      </c>
      <c r="E76" s="44">
        <v>1200</v>
      </c>
      <c r="F76" s="39"/>
      <c r="G76" s="48"/>
      <c r="H76" s="39"/>
      <c r="I76" s="48"/>
      <c r="J76" s="39"/>
      <c r="K76" s="48"/>
      <c r="L76" s="39"/>
      <c r="M76" s="48"/>
      <c r="N76" s="39"/>
      <c r="O76" s="48"/>
      <c r="P76" s="6"/>
      <c r="Q76" s="48"/>
      <c r="R76" s="39"/>
      <c r="S76" s="48"/>
      <c r="T76" s="39"/>
      <c r="U76" s="48"/>
      <c r="V76" s="39"/>
      <c r="W76" s="48"/>
      <c r="X76" s="39"/>
      <c r="Y76" s="48"/>
      <c r="Z76" s="39"/>
      <c r="AA76" s="48"/>
    </row>
    <row r="77" spans="1:27" ht="15.6">
      <c r="A77" s="9" t="s">
        <v>246</v>
      </c>
      <c r="B77" s="38"/>
      <c r="C77" s="8"/>
      <c r="D77" s="8" t="s">
        <v>0</v>
      </c>
      <c r="E77" s="44">
        <v>1256</v>
      </c>
      <c r="F77" s="39"/>
      <c r="G77" s="48"/>
      <c r="H77" s="39"/>
      <c r="I77" s="48"/>
      <c r="J77" s="39"/>
      <c r="K77" s="48"/>
      <c r="L77" s="39"/>
      <c r="M77" s="48"/>
      <c r="N77" s="39"/>
      <c r="O77" s="48"/>
      <c r="P77" s="6"/>
      <c r="Q77" s="48"/>
      <c r="R77" s="39"/>
      <c r="S77" s="48"/>
      <c r="T77" s="39"/>
      <c r="U77" s="48"/>
      <c r="V77" s="39"/>
      <c r="W77" s="48"/>
      <c r="X77" s="39"/>
      <c r="Y77" s="48"/>
      <c r="Z77" s="39"/>
      <c r="AA77" s="48"/>
    </row>
    <row r="78" spans="1:27" ht="15.6">
      <c r="A78" s="9" t="s">
        <v>152</v>
      </c>
      <c r="B78" s="38"/>
      <c r="C78" s="8"/>
      <c r="D78" s="8" t="s">
        <v>16</v>
      </c>
      <c r="E78" s="44">
        <v>1193</v>
      </c>
      <c r="F78" s="39"/>
      <c r="G78" s="48"/>
      <c r="H78" s="39"/>
      <c r="I78" s="48"/>
      <c r="J78" s="39"/>
      <c r="K78" s="48"/>
      <c r="L78" s="39"/>
      <c r="M78" s="48"/>
      <c r="N78" s="39"/>
      <c r="O78" s="48"/>
      <c r="P78" s="6"/>
      <c r="Q78" s="48"/>
      <c r="R78" s="39"/>
      <c r="S78" s="48"/>
      <c r="T78" s="39"/>
      <c r="U78" s="48"/>
      <c r="V78" s="39"/>
      <c r="W78" s="48"/>
      <c r="X78" s="39"/>
      <c r="Y78" s="48"/>
      <c r="Z78" s="39"/>
      <c r="AA78" s="48"/>
    </row>
    <row r="79" spans="1:27" ht="15.6">
      <c r="A79" s="9" t="s">
        <v>43</v>
      </c>
      <c r="B79" s="38"/>
      <c r="C79" s="8"/>
      <c r="D79" s="8" t="s">
        <v>0</v>
      </c>
      <c r="E79" s="44">
        <v>1200</v>
      </c>
      <c r="F79" s="39"/>
      <c r="G79" s="48"/>
      <c r="H79" s="39"/>
      <c r="I79" s="48"/>
      <c r="J79" s="39"/>
      <c r="K79" s="48"/>
      <c r="L79" s="39"/>
      <c r="M79" s="48"/>
      <c r="N79" s="39"/>
      <c r="O79" s="48"/>
      <c r="P79" s="6"/>
      <c r="Q79" s="48"/>
      <c r="R79" s="39"/>
      <c r="S79" s="48"/>
      <c r="T79" s="39"/>
      <c r="U79" s="48"/>
      <c r="V79" s="39"/>
      <c r="W79" s="48"/>
      <c r="X79" s="39"/>
      <c r="Y79" s="48"/>
      <c r="Z79" s="39"/>
      <c r="AA79" s="48"/>
    </row>
    <row r="80" spans="1:27" ht="15.6">
      <c r="A80" s="9" t="s">
        <v>44</v>
      </c>
      <c r="B80" s="38"/>
      <c r="C80" s="8">
        <v>3</v>
      </c>
      <c r="D80" s="8" t="s">
        <v>5</v>
      </c>
      <c r="E80" s="44">
        <v>1495.6421254096088</v>
      </c>
      <c r="F80" s="39"/>
      <c r="G80" s="48"/>
      <c r="H80" s="39"/>
      <c r="I80" s="48"/>
      <c r="J80" s="39"/>
      <c r="K80" s="48"/>
      <c r="L80" s="39"/>
      <c r="M80" s="48"/>
      <c r="N80" s="39"/>
      <c r="O80" s="48"/>
      <c r="P80" s="6"/>
      <c r="Q80" s="48"/>
      <c r="R80" s="39"/>
      <c r="S80" s="48"/>
      <c r="T80" s="39"/>
      <c r="U80" s="48"/>
      <c r="V80" s="39"/>
      <c r="W80" s="48"/>
      <c r="X80" s="39"/>
      <c r="Y80" s="48"/>
      <c r="Z80" s="39"/>
      <c r="AA80" s="48"/>
    </row>
    <row r="81" spans="1:27" ht="15.6">
      <c r="A81" s="9" t="s">
        <v>197</v>
      </c>
      <c r="B81" s="70"/>
      <c r="C81" s="17"/>
      <c r="D81" s="38" t="s">
        <v>0</v>
      </c>
      <c r="E81" s="44">
        <v>1744</v>
      </c>
      <c r="F81" s="39"/>
      <c r="G81" s="49"/>
      <c r="H81" s="39"/>
      <c r="I81" s="49"/>
      <c r="J81" s="39"/>
      <c r="K81" s="49"/>
      <c r="L81" s="39"/>
      <c r="M81" s="49"/>
      <c r="N81" s="39"/>
      <c r="O81" s="48"/>
      <c r="P81" s="6"/>
      <c r="Q81" s="49"/>
      <c r="R81" s="39"/>
      <c r="S81" s="48"/>
      <c r="T81" s="39"/>
      <c r="U81" s="48"/>
      <c r="V81" s="39"/>
      <c r="W81" s="49"/>
      <c r="X81" s="39"/>
      <c r="Y81" s="49"/>
      <c r="Z81" s="6"/>
      <c r="AA81" s="49"/>
    </row>
    <row r="82" spans="1:27" ht="15.6">
      <c r="A82" s="9" t="s">
        <v>45</v>
      </c>
      <c r="B82" s="38"/>
      <c r="C82" s="8" t="s">
        <v>8</v>
      </c>
      <c r="D82" s="8" t="s">
        <v>0</v>
      </c>
      <c r="E82" s="44">
        <v>1900</v>
      </c>
      <c r="F82" s="39"/>
      <c r="G82" s="48"/>
      <c r="H82" s="39"/>
      <c r="I82" s="48"/>
      <c r="J82" s="39"/>
      <c r="K82" s="48"/>
      <c r="L82" s="39"/>
      <c r="M82" s="48"/>
      <c r="N82" s="39"/>
      <c r="O82" s="48"/>
      <c r="P82" s="6"/>
      <c r="Q82" s="48"/>
      <c r="R82" s="39"/>
      <c r="S82" s="48"/>
      <c r="T82" s="39"/>
      <c r="U82" s="48"/>
      <c r="V82" s="39"/>
      <c r="W82" s="48"/>
      <c r="X82" s="39"/>
      <c r="Y82" s="48"/>
      <c r="Z82" s="39"/>
      <c r="AA82" s="48"/>
    </row>
    <row r="83" spans="1:27" ht="15.6">
      <c r="A83" s="9" t="s">
        <v>370</v>
      </c>
      <c r="B83" s="38"/>
      <c r="C83" s="8"/>
      <c r="D83" s="8" t="s">
        <v>0</v>
      </c>
      <c r="E83" s="44">
        <v>1309</v>
      </c>
      <c r="F83" s="39"/>
      <c r="G83" s="48"/>
      <c r="H83" s="39"/>
      <c r="I83" s="48"/>
      <c r="J83" s="39"/>
      <c r="K83" s="48"/>
      <c r="L83" s="39"/>
      <c r="M83" s="48"/>
      <c r="N83" s="39"/>
      <c r="O83" s="48"/>
      <c r="P83" s="6"/>
      <c r="Q83" s="48"/>
      <c r="R83" s="39"/>
      <c r="S83" s="48"/>
      <c r="T83" s="39"/>
      <c r="U83" s="48"/>
      <c r="V83" s="39"/>
      <c r="W83" s="48"/>
      <c r="X83" s="39"/>
      <c r="Y83" s="48"/>
      <c r="Z83" s="39"/>
      <c r="AA83" s="48"/>
    </row>
    <row r="84" spans="1:27" ht="15.6">
      <c r="A84" s="9" t="s">
        <v>46</v>
      </c>
      <c r="B84" s="38" t="s">
        <v>8</v>
      </c>
      <c r="C84" s="8" t="s">
        <v>6</v>
      </c>
      <c r="D84" s="8" t="s">
        <v>0</v>
      </c>
      <c r="E84" s="44">
        <v>1432</v>
      </c>
      <c r="F84" s="39"/>
      <c r="G84" s="48"/>
      <c r="H84" s="39"/>
      <c r="I84" s="48"/>
      <c r="J84" s="39"/>
      <c r="K84" s="48"/>
      <c r="L84" s="39"/>
      <c r="M84" s="48"/>
      <c r="N84" s="39"/>
      <c r="O84" s="48"/>
      <c r="P84" s="6"/>
      <c r="Q84" s="48"/>
      <c r="R84" s="39"/>
      <c r="S84" s="48"/>
      <c r="T84" s="39"/>
      <c r="U84" s="48"/>
      <c r="V84" s="39"/>
      <c r="W84" s="48"/>
      <c r="X84" s="39"/>
      <c r="Y84" s="48"/>
      <c r="Z84" s="39"/>
      <c r="AA84" s="48"/>
    </row>
    <row r="85" spans="1:27" ht="15.6">
      <c r="A85" s="9" t="s">
        <v>47</v>
      </c>
      <c r="B85" s="38"/>
      <c r="C85" s="8">
        <v>3</v>
      </c>
      <c r="D85" s="8" t="s">
        <v>5</v>
      </c>
      <c r="E85" s="44">
        <v>1400</v>
      </c>
      <c r="F85" s="39"/>
      <c r="G85" s="48"/>
      <c r="H85" s="39"/>
      <c r="I85" s="48"/>
      <c r="J85" s="39"/>
      <c r="K85" s="48"/>
      <c r="L85" s="39"/>
      <c r="M85" s="48"/>
      <c r="N85" s="39"/>
      <c r="O85" s="48"/>
      <c r="P85" s="6"/>
      <c r="Q85" s="48"/>
      <c r="R85" s="39"/>
      <c r="S85" s="48"/>
      <c r="T85" s="39"/>
      <c r="U85" s="48"/>
      <c r="V85" s="39"/>
      <c r="W85" s="48"/>
      <c r="X85" s="39"/>
      <c r="Y85" s="48"/>
      <c r="Z85" s="39"/>
      <c r="AA85" s="48"/>
    </row>
    <row r="86" spans="1:27" ht="15.6">
      <c r="A86" s="9" t="s">
        <v>150</v>
      </c>
      <c r="B86" s="38"/>
      <c r="C86" s="38">
        <v>4</v>
      </c>
      <c r="D86" s="38" t="s">
        <v>2</v>
      </c>
      <c r="E86" s="44">
        <v>1256.0306573963219</v>
      </c>
      <c r="F86" s="39"/>
      <c r="G86" s="48"/>
      <c r="H86" s="39"/>
      <c r="I86" s="48"/>
      <c r="J86" s="39"/>
      <c r="K86" s="48"/>
      <c r="L86" s="39"/>
      <c r="M86" s="48"/>
      <c r="N86" s="39"/>
      <c r="O86" s="48"/>
      <c r="P86" s="6"/>
      <c r="Q86" s="48"/>
      <c r="R86" s="39"/>
      <c r="S86" s="48"/>
      <c r="T86" s="39"/>
      <c r="U86" s="48"/>
      <c r="V86" s="39"/>
      <c r="W86" s="48"/>
      <c r="X86" s="39"/>
      <c r="Y86" s="48"/>
      <c r="Z86" s="39"/>
      <c r="AA86" s="48"/>
    </row>
    <row r="87" spans="1:27" ht="15.6">
      <c r="A87" s="9" t="s">
        <v>307</v>
      </c>
      <c r="B87" s="38"/>
      <c r="C87" s="8"/>
      <c r="D87" s="8" t="s">
        <v>0</v>
      </c>
      <c r="E87" s="44">
        <v>1336.9086987431585</v>
      </c>
      <c r="F87" s="39"/>
      <c r="G87" s="48"/>
      <c r="H87" s="39"/>
      <c r="I87" s="48"/>
      <c r="J87" s="39"/>
      <c r="K87" s="48"/>
      <c r="L87" s="39"/>
      <c r="M87" s="48"/>
      <c r="N87" s="39"/>
      <c r="O87" s="48"/>
      <c r="P87" s="6"/>
      <c r="Q87" s="48"/>
      <c r="R87" s="39"/>
      <c r="S87" s="48"/>
      <c r="T87" s="39"/>
      <c r="U87" s="48"/>
      <c r="V87" s="39"/>
      <c r="W87" s="48"/>
      <c r="X87" s="39"/>
      <c r="Y87" s="48"/>
      <c r="Z87" s="39"/>
      <c r="AA87" s="48"/>
    </row>
    <row r="88" spans="1:27" ht="15.6">
      <c r="A88" s="9" t="s">
        <v>299</v>
      </c>
      <c r="B88" s="38"/>
      <c r="C88" s="8"/>
      <c r="D88" s="8" t="s">
        <v>5</v>
      </c>
      <c r="E88" s="44">
        <v>1203.5174039261801</v>
      </c>
      <c r="F88" s="39"/>
      <c r="G88" s="48"/>
      <c r="H88" s="39"/>
      <c r="I88" s="48"/>
      <c r="J88" s="39"/>
      <c r="K88" s="48"/>
      <c r="L88" s="39"/>
      <c r="M88" s="48"/>
      <c r="N88" s="39"/>
      <c r="O88" s="48"/>
      <c r="P88" s="6"/>
      <c r="Q88" s="48"/>
      <c r="R88" s="39"/>
      <c r="S88" s="48"/>
      <c r="T88" s="39"/>
      <c r="U88" s="48"/>
      <c r="V88" s="39"/>
      <c r="W88" s="48"/>
      <c r="X88" s="39"/>
      <c r="Y88" s="48"/>
      <c r="Z88" s="39"/>
      <c r="AA88" s="48"/>
    </row>
    <row r="89" spans="1:27" ht="15.6">
      <c r="A89" s="9" t="s">
        <v>289</v>
      </c>
      <c r="B89" s="38"/>
      <c r="C89" s="8"/>
      <c r="D89" s="8" t="s">
        <v>2</v>
      </c>
      <c r="E89" s="44">
        <v>1163</v>
      </c>
      <c r="F89" s="39"/>
      <c r="G89" s="48"/>
      <c r="H89" s="39"/>
      <c r="I89" s="48"/>
      <c r="J89" s="39"/>
      <c r="K89" s="48"/>
      <c r="L89" s="39"/>
      <c r="M89" s="48"/>
      <c r="N89" s="39"/>
      <c r="O89" s="48"/>
      <c r="P89" s="6"/>
      <c r="Q89" s="48"/>
      <c r="R89" s="39"/>
      <c r="S89" s="48"/>
      <c r="T89" s="39"/>
      <c r="U89" s="48"/>
      <c r="V89" s="39"/>
      <c r="W89" s="48"/>
      <c r="X89" s="39"/>
      <c r="Y89" s="48"/>
      <c r="Z89" s="39"/>
      <c r="AA89" s="48"/>
    </row>
    <row r="90" spans="1:27" ht="15.6">
      <c r="A90" s="9" t="s">
        <v>48</v>
      </c>
      <c r="B90" s="38"/>
      <c r="C90" s="8"/>
      <c r="D90" s="8" t="s">
        <v>0</v>
      </c>
      <c r="E90" s="44">
        <v>1200</v>
      </c>
      <c r="F90" s="39"/>
      <c r="G90" s="48"/>
      <c r="H90" s="39"/>
      <c r="I90" s="48"/>
      <c r="J90" s="39"/>
      <c r="K90" s="48"/>
      <c r="L90" s="39"/>
      <c r="M90" s="48"/>
      <c r="N90" s="39"/>
      <c r="O90" s="48"/>
      <c r="P90" s="6"/>
      <c r="Q90" s="48"/>
      <c r="R90" s="39"/>
      <c r="S90" s="48"/>
      <c r="T90" s="39"/>
      <c r="U90" s="48"/>
      <c r="V90" s="39"/>
      <c r="W90" s="48"/>
      <c r="X90" s="39"/>
      <c r="Y90" s="48"/>
      <c r="Z90" s="39"/>
      <c r="AA90" s="48"/>
    </row>
    <row r="91" spans="1:27" ht="15.6">
      <c r="A91" s="9" t="s">
        <v>199</v>
      </c>
      <c r="B91" s="70"/>
      <c r="C91" s="17"/>
      <c r="D91" s="38" t="s">
        <v>0</v>
      </c>
      <c r="E91" s="44">
        <v>1333</v>
      </c>
      <c r="F91" s="39"/>
      <c r="G91" s="48"/>
      <c r="H91" s="39"/>
      <c r="I91" s="49"/>
      <c r="J91" s="39"/>
      <c r="K91" s="49"/>
      <c r="L91" s="39"/>
      <c r="M91" s="49"/>
      <c r="N91" s="39"/>
      <c r="O91" s="49"/>
      <c r="P91" s="6"/>
      <c r="Q91" s="49"/>
      <c r="R91" s="39"/>
      <c r="S91" s="48"/>
      <c r="T91" s="39"/>
      <c r="U91" s="48"/>
      <c r="V91" s="39"/>
      <c r="W91" s="48"/>
      <c r="X91" s="39"/>
      <c r="Y91" s="49"/>
      <c r="Z91" s="6"/>
      <c r="AA91" s="49"/>
    </row>
    <row r="92" spans="1:27" ht="15.6">
      <c r="A92" s="9" t="s">
        <v>389</v>
      </c>
      <c r="B92" s="38"/>
      <c r="C92" s="8"/>
      <c r="D92" s="8" t="s">
        <v>319</v>
      </c>
      <c r="E92" s="44">
        <v>1248.9428679973239</v>
      </c>
      <c r="F92" s="39"/>
      <c r="G92" s="48"/>
      <c r="H92" s="39"/>
      <c r="I92" s="48"/>
      <c r="J92" s="39"/>
      <c r="K92" s="48"/>
      <c r="L92" s="39"/>
      <c r="M92" s="48"/>
      <c r="N92" s="39"/>
      <c r="O92" s="48"/>
      <c r="P92" s="6"/>
      <c r="Q92" s="48"/>
      <c r="R92" s="39"/>
      <c r="S92" s="48"/>
      <c r="T92" s="39"/>
      <c r="U92" s="48"/>
      <c r="V92" s="39"/>
      <c r="W92" s="48"/>
      <c r="X92" s="39"/>
      <c r="Y92" s="48"/>
      <c r="Z92" s="39"/>
      <c r="AA92" s="48"/>
    </row>
    <row r="93" spans="1:27" ht="15.6">
      <c r="A93" s="104" t="s">
        <v>304</v>
      </c>
      <c r="B93" s="38" t="s">
        <v>13</v>
      </c>
      <c r="C93" s="8"/>
      <c r="D93" s="8" t="s">
        <v>0</v>
      </c>
      <c r="E93" s="44">
        <v>1685</v>
      </c>
      <c r="F93" s="39"/>
      <c r="G93" s="48"/>
      <c r="H93" s="39"/>
      <c r="I93" s="48"/>
      <c r="J93" s="39"/>
      <c r="K93" s="48"/>
      <c r="L93" s="39"/>
      <c r="M93" s="48"/>
      <c r="N93" s="39"/>
      <c r="O93" s="48"/>
      <c r="P93" s="6"/>
      <c r="Q93" s="48"/>
      <c r="R93" s="39"/>
      <c r="S93" s="48"/>
      <c r="T93" s="39"/>
      <c r="U93" s="48"/>
      <c r="V93" s="39"/>
      <c r="W93" s="48"/>
      <c r="X93" s="39"/>
      <c r="Y93" s="48"/>
      <c r="Z93" s="39"/>
      <c r="AA93" s="48"/>
    </row>
    <row r="94" spans="1:27" ht="15.6">
      <c r="A94" s="9" t="s">
        <v>49</v>
      </c>
      <c r="B94" s="38"/>
      <c r="C94" s="8">
        <v>4</v>
      </c>
      <c r="D94" s="8" t="s">
        <v>2</v>
      </c>
      <c r="E94" s="44">
        <v>1245</v>
      </c>
      <c r="F94" s="39"/>
      <c r="G94" s="48"/>
      <c r="H94" s="39"/>
      <c r="I94" s="48"/>
      <c r="J94" s="39"/>
      <c r="K94" s="48"/>
      <c r="L94" s="39"/>
      <c r="M94" s="48"/>
      <c r="N94" s="39"/>
      <c r="O94" s="48"/>
      <c r="P94" s="6"/>
      <c r="Q94" s="48"/>
      <c r="R94" s="39"/>
      <c r="S94" s="48"/>
      <c r="T94" s="39"/>
      <c r="U94" s="48"/>
      <c r="V94" s="39"/>
      <c r="W94" s="48"/>
      <c r="X94" s="39"/>
      <c r="Y94" s="48"/>
      <c r="Z94" s="39"/>
      <c r="AA94" s="48"/>
    </row>
    <row r="95" spans="1:27" ht="15.6">
      <c r="A95" s="9" t="s">
        <v>50</v>
      </c>
      <c r="B95" s="38"/>
      <c r="C95" s="8">
        <v>2</v>
      </c>
      <c r="D95" s="8" t="s">
        <v>2</v>
      </c>
      <c r="E95" s="44">
        <v>1622</v>
      </c>
      <c r="F95" s="39"/>
      <c r="G95" s="48"/>
      <c r="H95" s="39"/>
      <c r="I95" s="48"/>
      <c r="J95" s="39"/>
      <c r="K95" s="48"/>
      <c r="L95" s="39"/>
      <c r="M95" s="48"/>
      <c r="N95" s="39"/>
      <c r="O95" s="48"/>
      <c r="P95" s="6"/>
      <c r="Q95" s="48"/>
      <c r="R95" s="39"/>
      <c r="S95" s="48"/>
      <c r="T95" s="39"/>
      <c r="U95" s="48"/>
      <c r="V95" s="39"/>
      <c r="W95" s="48"/>
      <c r="X95" s="39"/>
      <c r="Y95" s="48"/>
      <c r="Z95" s="39"/>
      <c r="AA95" s="48"/>
    </row>
    <row r="96" spans="1:27" ht="15.6">
      <c r="A96" s="9" t="s">
        <v>51</v>
      </c>
      <c r="B96" s="38"/>
      <c r="C96" s="8">
        <v>4</v>
      </c>
      <c r="D96" s="8" t="s">
        <v>4</v>
      </c>
      <c r="E96" s="44">
        <v>1200</v>
      </c>
      <c r="F96" s="39"/>
      <c r="G96" s="48"/>
      <c r="H96" s="39"/>
      <c r="I96" s="48"/>
      <c r="J96" s="39"/>
      <c r="K96" s="48"/>
      <c r="L96" s="39"/>
      <c r="M96" s="48"/>
      <c r="N96" s="39"/>
      <c r="O96" s="48"/>
      <c r="P96" s="6"/>
      <c r="Q96" s="48"/>
      <c r="R96" s="39"/>
      <c r="S96" s="48"/>
      <c r="T96" s="39"/>
      <c r="U96" s="48"/>
      <c r="V96" s="39"/>
      <c r="W96" s="48"/>
      <c r="X96" s="39"/>
      <c r="Y96" s="48"/>
      <c r="Z96" s="39"/>
      <c r="AA96" s="48"/>
    </row>
    <row r="97" spans="1:27" ht="15.6">
      <c r="A97" s="9" t="s">
        <v>52</v>
      </c>
      <c r="B97" s="38"/>
      <c r="C97" s="8">
        <v>1</v>
      </c>
      <c r="D97" s="8" t="s">
        <v>1</v>
      </c>
      <c r="E97" s="44">
        <v>1800</v>
      </c>
      <c r="F97" s="39"/>
      <c r="G97" s="48"/>
      <c r="H97" s="39"/>
      <c r="I97" s="48"/>
      <c r="J97" s="39"/>
      <c r="K97" s="48"/>
      <c r="L97" s="39"/>
      <c r="M97" s="48"/>
      <c r="N97" s="39"/>
      <c r="O97" s="48"/>
      <c r="P97" s="6"/>
      <c r="Q97" s="48"/>
      <c r="R97" s="39"/>
      <c r="S97" s="48"/>
      <c r="T97" s="39"/>
      <c r="U97" s="48"/>
      <c r="V97" s="39"/>
      <c r="W97" s="48"/>
      <c r="X97" s="39"/>
      <c r="Y97" s="48"/>
      <c r="Z97" s="39"/>
      <c r="AA97" s="48"/>
    </row>
    <row r="98" spans="1:27" s="21" customFormat="1" ht="15.6">
      <c r="A98" s="9" t="s">
        <v>251</v>
      </c>
      <c r="B98" s="70"/>
      <c r="C98" s="17"/>
      <c r="D98" s="38" t="s">
        <v>5</v>
      </c>
      <c r="E98" s="44">
        <v>1218.6956180993975</v>
      </c>
      <c r="F98" s="39"/>
      <c r="G98" s="49"/>
      <c r="H98" s="39"/>
      <c r="I98" s="49"/>
      <c r="J98" s="39"/>
      <c r="K98" s="49"/>
      <c r="L98" s="39"/>
      <c r="M98" s="49"/>
      <c r="N98" s="39"/>
      <c r="O98" s="49"/>
      <c r="P98" s="6"/>
      <c r="Q98" s="48"/>
      <c r="R98" s="39"/>
      <c r="S98" s="48"/>
      <c r="T98" s="39"/>
      <c r="U98" s="48"/>
      <c r="V98" s="39"/>
      <c r="W98" s="49"/>
      <c r="X98" s="39"/>
      <c r="Y98" s="49"/>
      <c r="Z98" s="6"/>
      <c r="AA98" s="49"/>
    </row>
    <row r="99" spans="1:27" s="21" customFormat="1" ht="15.6">
      <c r="A99" s="9" t="s">
        <v>54</v>
      </c>
      <c r="B99" s="38" t="s">
        <v>13</v>
      </c>
      <c r="C99" s="8">
        <v>2</v>
      </c>
      <c r="D99" s="8" t="s">
        <v>5</v>
      </c>
      <c r="E99" s="44">
        <v>1417.2763618212887</v>
      </c>
      <c r="F99" s="39"/>
      <c r="G99" s="48"/>
      <c r="H99" s="39"/>
      <c r="I99" s="48"/>
      <c r="J99" s="39"/>
      <c r="K99" s="48"/>
      <c r="L99" s="39"/>
      <c r="M99" s="48"/>
      <c r="N99" s="39"/>
      <c r="O99" s="48"/>
      <c r="P99" s="6"/>
      <c r="Q99" s="48"/>
      <c r="R99" s="39"/>
      <c r="S99" s="48"/>
      <c r="T99" s="39"/>
      <c r="U99" s="48"/>
      <c r="V99" s="39"/>
      <c r="W99" s="48"/>
      <c r="X99" s="39"/>
      <c r="Y99" s="48"/>
      <c r="Z99" s="39"/>
      <c r="AA99" s="48"/>
    </row>
    <row r="100" spans="1:27" s="21" customFormat="1" ht="15.6">
      <c r="A100" s="9" t="s">
        <v>291</v>
      </c>
      <c r="B100" s="38"/>
      <c r="C100" s="8"/>
      <c r="D100" s="8" t="s">
        <v>5</v>
      </c>
      <c r="E100" s="44">
        <v>1114.7235557416309</v>
      </c>
      <c r="F100" s="39"/>
      <c r="G100" s="48"/>
      <c r="H100" s="39"/>
      <c r="I100" s="48"/>
      <c r="J100" s="39"/>
      <c r="K100" s="48"/>
      <c r="L100" s="39"/>
      <c r="M100" s="48"/>
      <c r="N100" s="39"/>
      <c r="O100" s="48"/>
      <c r="P100" s="6"/>
      <c r="Q100" s="48"/>
      <c r="R100" s="39"/>
      <c r="S100" s="48"/>
      <c r="T100" s="39"/>
      <c r="U100" s="48"/>
      <c r="V100" s="39"/>
      <c r="W100" s="48"/>
      <c r="X100" s="39"/>
      <c r="Y100" s="48"/>
      <c r="Z100" s="39"/>
      <c r="AA100" s="48"/>
    </row>
    <row r="101" spans="1:27" s="21" customFormat="1" ht="15.6">
      <c r="A101" s="14" t="s">
        <v>328</v>
      </c>
      <c r="B101" s="38"/>
      <c r="C101" s="40"/>
      <c r="D101" s="38" t="s">
        <v>0</v>
      </c>
      <c r="E101" s="44">
        <v>1407.117813862762</v>
      </c>
      <c r="F101" s="39"/>
      <c r="G101" s="48"/>
      <c r="H101" s="39"/>
      <c r="I101" s="48"/>
      <c r="J101" s="39"/>
      <c r="K101" s="48"/>
      <c r="L101" s="39"/>
      <c r="M101" s="48"/>
      <c r="N101" s="39"/>
      <c r="O101" s="48"/>
      <c r="P101" s="6"/>
      <c r="Q101" s="48"/>
      <c r="R101" s="39"/>
      <c r="S101" s="48"/>
      <c r="T101" s="39"/>
      <c r="U101" s="48"/>
      <c r="V101" s="39"/>
      <c r="W101" s="48"/>
      <c r="X101" s="39"/>
      <c r="Y101" s="48"/>
      <c r="Z101" s="39"/>
      <c r="AA101" s="48"/>
    </row>
    <row r="102" spans="1:27" s="21" customFormat="1" ht="15.6">
      <c r="A102" s="9" t="s">
        <v>270</v>
      </c>
      <c r="B102" s="38"/>
      <c r="C102" s="8"/>
      <c r="D102" s="8" t="s">
        <v>0</v>
      </c>
      <c r="E102" s="44">
        <v>1233</v>
      </c>
      <c r="F102" s="39"/>
      <c r="G102" s="48"/>
      <c r="H102" s="39"/>
      <c r="I102" s="48"/>
      <c r="J102" s="39"/>
      <c r="K102" s="48"/>
      <c r="L102" s="39"/>
      <c r="M102" s="48"/>
      <c r="N102" s="39"/>
      <c r="O102" s="48"/>
      <c r="P102" s="6"/>
      <c r="Q102" s="48"/>
      <c r="R102" s="39"/>
      <c r="S102" s="48"/>
      <c r="T102" s="39"/>
      <c r="U102" s="48"/>
      <c r="V102" s="39"/>
      <c r="W102" s="48"/>
      <c r="X102" s="39"/>
      <c r="Y102" s="48"/>
      <c r="Z102" s="39"/>
      <c r="AA102" s="48"/>
    </row>
    <row r="103" spans="1:27" s="21" customFormat="1" ht="15.6">
      <c r="A103" s="9" t="s">
        <v>55</v>
      </c>
      <c r="B103" s="38"/>
      <c r="C103" s="8"/>
      <c r="D103" s="8" t="s">
        <v>0</v>
      </c>
      <c r="E103" s="44">
        <v>1485.2195836512149</v>
      </c>
      <c r="F103" s="39"/>
      <c r="G103" s="48"/>
      <c r="H103" s="39"/>
      <c r="I103" s="48"/>
      <c r="J103" s="39"/>
      <c r="K103" s="48"/>
      <c r="L103" s="39"/>
      <c r="M103" s="48"/>
      <c r="N103" s="39"/>
      <c r="O103" s="48"/>
      <c r="P103" s="6"/>
      <c r="Q103" s="48"/>
      <c r="R103" s="39"/>
      <c r="S103" s="48"/>
      <c r="T103" s="39"/>
      <c r="U103" s="48"/>
      <c r="V103" s="39"/>
      <c r="W103" s="48"/>
      <c r="X103" s="39"/>
      <c r="Y103" s="48"/>
      <c r="Z103" s="39"/>
      <c r="AA103" s="48"/>
    </row>
    <row r="104" spans="1:27" s="21" customFormat="1" ht="15.6">
      <c r="A104" s="9" t="s">
        <v>323</v>
      </c>
      <c r="B104" s="38"/>
      <c r="C104" s="8"/>
      <c r="D104" s="8" t="s">
        <v>0</v>
      </c>
      <c r="E104" s="44">
        <v>1479</v>
      </c>
      <c r="F104" s="39"/>
      <c r="G104" s="48"/>
      <c r="H104" s="39"/>
      <c r="I104" s="48"/>
      <c r="J104" s="39"/>
      <c r="K104" s="48"/>
      <c r="L104" s="39"/>
      <c r="M104" s="48"/>
      <c r="N104" s="39"/>
      <c r="O104" s="48"/>
      <c r="P104" s="6"/>
      <c r="Q104" s="48"/>
      <c r="R104" s="39"/>
      <c r="S104" s="48"/>
      <c r="T104" s="39"/>
      <c r="U104" s="48"/>
      <c r="V104" s="39"/>
      <c r="W104" s="48"/>
      <c r="X104" s="39"/>
      <c r="Y104" s="48"/>
      <c r="Z104" s="39"/>
      <c r="AA104" s="48"/>
    </row>
    <row r="105" spans="1:27" s="21" customFormat="1" ht="15.6">
      <c r="A105" s="9" t="s">
        <v>316</v>
      </c>
      <c r="B105" s="38"/>
      <c r="C105" s="8"/>
      <c r="D105" s="8" t="s">
        <v>317</v>
      </c>
      <c r="E105" s="44">
        <v>1157.1615952463899</v>
      </c>
      <c r="F105" s="39"/>
      <c r="G105" s="48"/>
      <c r="H105" s="39"/>
      <c r="I105" s="48"/>
      <c r="J105" s="39"/>
      <c r="K105" s="48"/>
      <c r="L105" s="39"/>
      <c r="M105" s="48"/>
      <c r="N105" s="39"/>
      <c r="O105" s="48"/>
      <c r="P105" s="6"/>
      <c r="Q105" s="48"/>
      <c r="R105" s="39"/>
      <c r="S105" s="48"/>
      <c r="T105" s="39"/>
      <c r="U105" s="48"/>
      <c r="V105" s="39"/>
      <c r="W105" s="48"/>
      <c r="X105" s="39"/>
      <c r="Y105" s="48"/>
      <c r="Z105" s="39"/>
      <c r="AA105" s="48"/>
    </row>
    <row r="106" spans="1:27" s="21" customFormat="1" ht="15.6">
      <c r="A106" s="9" t="s">
        <v>271</v>
      </c>
      <c r="B106" s="38" t="s">
        <v>13</v>
      </c>
      <c r="C106" s="8"/>
      <c r="D106" s="8" t="s">
        <v>0</v>
      </c>
      <c r="E106" s="44">
        <v>1613.6824550360675</v>
      </c>
      <c r="F106" s="39"/>
      <c r="G106" s="48"/>
      <c r="H106" s="39"/>
      <c r="I106" s="48"/>
      <c r="J106" s="39"/>
      <c r="K106" s="48"/>
      <c r="L106" s="39"/>
      <c r="M106" s="48"/>
      <c r="N106" s="39"/>
      <c r="O106" s="48"/>
      <c r="P106" s="6"/>
      <c r="Q106" s="48"/>
      <c r="R106" s="39"/>
      <c r="S106" s="48"/>
      <c r="T106" s="39"/>
      <c r="U106" s="48"/>
      <c r="V106" s="39"/>
      <c r="W106" s="48"/>
      <c r="X106" s="39"/>
      <c r="Y106" s="48"/>
      <c r="Z106" s="39"/>
      <c r="AA106" s="48"/>
    </row>
    <row r="107" spans="1:27" s="21" customFormat="1" ht="15.6">
      <c r="A107" s="14" t="s">
        <v>168</v>
      </c>
      <c r="B107" s="38"/>
      <c r="C107" s="38"/>
      <c r="D107" s="8" t="s">
        <v>1</v>
      </c>
      <c r="E107" s="44">
        <v>1438</v>
      </c>
      <c r="F107" s="39"/>
      <c r="G107" s="48"/>
      <c r="H107" s="39"/>
      <c r="I107" s="48"/>
      <c r="J107" s="39"/>
      <c r="K107" s="48"/>
      <c r="L107" s="39"/>
      <c r="M107" s="48"/>
      <c r="N107" s="39"/>
      <c r="O107" s="48"/>
      <c r="P107" s="6"/>
      <c r="Q107" s="48"/>
      <c r="R107" s="39"/>
      <c r="S107" s="48"/>
      <c r="T107" s="39"/>
      <c r="U107" s="48"/>
      <c r="V107" s="39"/>
      <c r="W107" s="48"/>
      <c r="X107" s="39"/>
      <c r="Y107" s="48"/>
      <c r="Z107" s="39"/>
      <c r="AA107" s="48"/>
    </row>
    <row r="108" spans="1:27" s="21" customFormat="1" ht="15.6">
      <c r="A108" s="9" t="s">
        <v>263</v>
      </c>
      <c r="B108" s="38"/>
      <c r="C108" s="8"/>
      <c r="D108" s="8" t="s">
        <v>237</v>
      </c>
      <c r="E108" s="44">
        <v>1131.3475433142012</v>
      </c>
      <c r="F108" s="39"/>
      <c r="G108" s="48"/>
      <c r="H108" s="39"/>
      <c r="I108" s="48"/>
      <c r="J108" s="39"/>
      <c r="K108" s="48"/>
      <c r="L108" s="39"/>
      <c r="M108" s="48"/>
      <c r="N108" s="39"/>
      <c r="O108" s="48"/>
      <c r="P108" s="6"/>
      <c r="Q108" s="48"/>
      <c r="R108" s="39"/>
      <c r="S108" s="48"/>
      <c r="T108" s="39"/>
      <c r="U108" s="48"/>
      <c r="V108" s="39"/>
      <c r="W108" s="48"/>
      <c r="X108" s="39"/>
      <c r="Y108" s="48"/>
      <c r="Z108" s="39"/>
      <c r="AA108" s="48"/>
    </row>
    <row r="109" spans="1:27" s="21" customFormat="1" ht="15.6">
      <c r="A109" s="9" t="s">
        <v>203</v>
      </c>
      <c r="B109" s="70"/>
      <c r="C109" s="17"/>
      <c r="D109" s="38" t="s">
        <v>204</v>
      </c>
      <c r="E109" s="44">
        <v>1205.0379611379888</v>
      </c>
      <c r="F109" s="39"/>
      <c r="G109" s="49"/>
      <c r="H109" s="39"/>
      <c r="I109" s="49"/>
      <c r="J109" s="39"/>
      <c r="K109" s="49"/>
      <c r="L109" s="39"/>
      <c r="M109" s="49"/>
      <c r="N109" s="39"/>
      <c r="O109" s="49"/>
      <c r="P109" s="6"/>
      <c r="Q109" s="49"/>
      <c r="R109" s="39"/>
      <c r="S109" s="48"/>
      <c r="T109" s="39"/>
      <c r="U109" s="48"/>
      <c r="V109" s="39"/>
      <c r="W109" s="49"/>
      <c r="X109" s="39"/>
      <c r="Y109" s="49"/>
      <c r="Z109" s="6"/>
      <c r="AA109" s="49"/>
    </row>
    <row r="110" spans="1:27" s="21" customFormat="1" ht="15.6">
      <c r="A110" s="9" t="s">
        <v>290</v>
      </c>
      <c r="B110" s="38"/>
      <c r="C110" s="8"/>
      <c r="D110" s="8" t="s">
        <v>1</v>
      </c>
      <c r="E110" s="44">
        <v>1174.8690735622724</v>
      </c>
      <c r="F110" s="39"/>
      <c r="G110" s="48"/>
      <c r="H110" s="39"/>
      <c r="I110" s="48"/>
      <c r="J110" s="39"/>
      <c r="K110" s="48"/>
      <c r="L110" s="39"/>
      <c r="M110" s="48"/>
      <c r="N110" s="39"/>
      <c r="O110" s="48"/>
      <c r="P110" s="6"/>
      <c r="Q110" s="48"/>
      <c r="R110" s="39"/>
      <c r="S110" s="48"/>
      <c r="T110" s="39"/>
      <c r="U110" s="48"/>
      <c r="V110" s="39"/>
      <c r="W110" s="48"/>
      <c r="X110" s="39"/>
      <c r="Y110" s="48"/>
      <c r="Z110" s="39"/>
      <c r="AA110" s="48"/>
    </row>
    <row r="111" spans="1:27" s="21" customFormat="1" ht="15.6">
      <c r="A111" s="9" t="s">
        <v>324</v>
      </c>
      <c r="B111" s="38"/>
      <c r="C111" s="8"/>
      <c r="D111" s="8" t="s">
        <v>0</v>
      </c>
      <c r="E111" s="44">
        <v>1416</v>
      </c>
      <c r="F111" s="39"/>
      <c r="G111" s="48"/>
      <c r="H111" s="39"/>
      <c r="I111" s="48"/>
      <c r="J111" s="39"/>
      <c r="K111" s="48"/>
      <c r="L111" s="39"/>
      <c r="M111" s="48"/>
      <c r="N111" s="39"/>
      <c r="O111" s="48"/>
      <c r="P111" s="6"/>
      <c r="Q111" s="48"/>
      <c r="R111" s="39"/>
      <c r="S111" s="48"/>
      <c r="T111" s="39"/>
      <c r="U111" s="48"/>
      <c r="V111" s="39"/>
      <c r="W111" s="48"/>
      <c r="X111" s="39"/>
      <c r="Y111" s="48"/>
      <c r="Z111" s="39"/>
      <c r="AA111" s="48"/>
    </row>
    <row r="112" spans="1:27" s="21" customFormat="1" ht="15.6">
      <c r="A112" s="9" t="s">
        <v>351</v>
      </c>
      <c r="B112" s="38"/>
      <c r="C112" s="8"/>
      <c r="D112" s="8" t="s">
        <v>0</v>
      </c>
      <c r="E112" s="44">
        <v>1340.873077010225</v>
      </c>
      <c r="F112" s="39"/>
      <c r="G112" s="48"/>
      <c r="H112" s="39"/>
      <c r="I112" s="48"/>
      <c r="J112" s="39"/>
      <c r="K112" s="48"/>
      <c r="L112" s="39"/>
      <c r="M112" s="48"/>
      <c r="N112" s="39"/>
      <c r="O112" s="48"/>
      <c r="P112" s="6"/>
      <c r="Q112" s="48"/>
      <c r="R112" s="39"/>
      <c r="S112" s="48"/>
      <c r="T112" s="39"/>
      <c r="U112" s="48"/>
      <c r="V112" s="39"/>
      <c r="W112" s="48"/>
      <c r="X112" s="39"/>
      <c r="Y112" s="48"/>
      <c r="Z112" s="39"/>
      <c r="AA112" s="48"/>
    </row>
    <row r="113" spans="1:27" s="21" customFormat="1" ht="15.6">
      <c r="A113" s="9" t="s">
        <v>56</v>
      </c>
      <c r="B113" s="38"/>
      <c r="C113" s="8">
        <v>4</v>
      </c>
      <c r="D113" s="8" t="s">
        <v>16</v>
      </c>
      <c r="E113" s="44">
        <v>1200</v>
      </c>
      <c r="F113" s="39"/>
      <c r="G113" s="48"/>
      <c r="H113" s="39"/>
      <c r="I113" s="48"/>
      <c r="J113" s="39"/>
      <c r="K113" s="48"/>
      <c r="L113" s="39"/>
      <c r="M113" s="48"/>
      <c r="N113" s="39"/>
      <c r="O113" s="48"/>
      <c r="P113" s="6"/>
      <c r="Q113" s="48"/>
      <c r="R113" s="39"/>
      <c r="S113" s="48"/>
      <c r="T113" s="39"/>
      <c r="U113" s="48"/>
      <c r="V113" s="39"/>
      <c r="W113" s="48"/>
      <c r="X113" s="39"/>
      <c r="Y113" s="48"/>
      <c r="Z113" s="39"/>
      <c r="AA113" s="48"/>
    </row>
    <row r="114" spans="1:27" s="21" customFormat="1" ht="15.6">
      <c r="A114" s="9" t="s">
        <v>57</v>
      </c>
      <c r="B114" s="38" t="s">
        <v>13</v>
      </c>
      <c r="C114" s="8" t="s">
        <v>6</v>
      </c>
      <c r="D114" s="8" t="s">
        <v>3</v>
      </c>
      <c r="E114" s="44">
        <v>1900</v>
      </c>
      <c r="F114" s="39"/>
      <c r="G114" s="48"/>
      <c r="H114" s="39"/>
      <c r="I114" s="48"/>
      <c r="J114" s="39"/>
      <c r="K114" s="48"/>
      <c r="L114" s="39"/>
      <c r="M114" s="48"/>
      <c r="N114" s="39"/>
      <c r="O114" s="48"/>
      <c r="P114" s="6"/>
      <c r="Q114" s="48"/>
      <c r="R114" s="39"/>
      <c r="S114" s="48"/>
      <c r="T114" s="39"/>
      <c r="U114" s="48"/>
      <c r="V114" s="39"/>
      <c r="W114" s="48"/>
      <c r="X114" s="39"/>
      <c r="Y114" s="48"/>
      <c r="Z114" s="39"/>
      <c r="AA114" s="48"/>
    </row>
    <row r="115" spans="1:27" s="21" customFormat="1" ht="15.6">
      <c r="A115" s="9" t="s">
        <v>176</v>
      </c>
      <c r="B115" s="38"/>
      <c r="C115" s="8"/>
      <c r="D115" s="8" t="s">
        <v>0</v>
      </c>
      <c r="E115" s="44">
        <v>1193.0232326107543</v>
      </c>
      <c r="F115" s="39"/>
      <c r="G115" s="48"/>
      <c r="H115" s="39"/>
      <c r="I115" s="48"/>
      <c r="J115" s="39"/>
      <c r="K115" s="48"/>
      <c r="L115" s="39"/>
      <c r="M115" s="48"/>
      <c r="N115" s="39"/>
      <c r="O115" s="48"/>
      <c r="P115" s="6"/>
      <c r="Q115" s="48"/>
      <c r="R115" s="39"/>
      <c r="S115" s="48"/>
      <c r="T115" s="39"/>
      <c r="U115" s="48"/>
      <c r="V115" s="39"/>
      <c r="W115" s="48"/>
      <c r="X115" s="39"/>
      <c r="Y115" s="48"/>
      <c r="Z115" s="39"/>
      <c r="AA115" s="48"/>
    </row>
    <row r="116" spans="1:27" s="21" customFormat="1" ht="15.6">
      <c r="A116" s="9" t="s">
        <v>302</v>
      </c>
      <c r="B116" s="70"/>
      <c r="C116" s="17"/>
      <c r="D116" s="38" t="s">
        <v>16</v>
      </c>
      <c r="E116" s="44">
        <v>1153.1549619302446</v>
      </c>
      <c r="F116" s="39"/>
      <c r="G116" s="49"/>
      <c r="H116" s="39"/>
      <c r="I116" s="48"/>
      <c r="J116" s="39"/>
      <c r="K116" s="49"/>
      <c r="L116" s="39"/>
      <c r="M116" s="49"/>
      <c r="N116" s="39"/>
      <c r="O116" s="49"/>
      <c r="P116" s="6"/>
      <c r="Q116" s="49"/>
      <c r="R116" s="39"/>
      <c r="S116" s="49"/>
      <c r="T116" s="39"/>
      <c r="U116" s="48"/>
      <c r="V116" s="39"/>
      <c r="W116" s="49"/>
      <c r="X116" s="39"/>
      <c r="Y116" s="49"/>
      <c r="Z116" s="6"/>
      <c r="AA116" s="49"/>
    </row>
    <row r="117" spans="1:27" s="21" customFormat="1" ht="15.6">
      <c r="A117" s="9" t="s">
        <v>59</v>
      </c>
      <c r="B117" s="38" t="s">
        <v>13</v>
      </c>
      <c r="C117" s="8"/>
      <c r="D117" s="8" t="s">
        <v>0</v>
      </c>
      <c r="E117" s="44">
        <v>1200</v>
      </c>
      <c r="F117" s="39"/>
      <c r="G117" s="48"/>
      <c r="H117" s="39"/>
      <c r="I117" s="48"/>
      <c r="J117" s="39"/>
      <c r="K117" s="48"/>
      <c r="L117" s="39"/>
      <c r="M117" s="48"/>
      <c r="N117" s="39"/>
      <c r="O117" s="48"/>
      <c r="P117" s="6"/>
      <c r="Q117" s="48"/>
      <c r="R117" s="39"/>
      <c r="S117" s="48"/>
      <c r="T117" s="39"/>
      <c r="U117" s="48"/>
      <c r="V117" s="39"/>
      <c r="W117" s="48"/>
      <c r="X117" s="39"/>
      <c r="Y117" s="48"/>
      <c r="Z117" s="39"/>
      <c r="AA117" s="48"/>
    </row>
    <row r="118" spans="1:27" s="21" customFormat="1" ht="15.6">
      <c r="A118" s="9" t="s">
        <v>60</v>
      </c>
      <c r="B118" s="38" t="s">
        <v>8</v>
      </c>
      <c r="C118" s="8" t="s">
        <v>8</v>
      </c>
      <c r="D118" s="8" t="s">
        <v>0</v>
      </c>
      <c r="E118" s="44">
        <v>1781.102852414245</v>
      </c>
      <c r="F118" s="39"/>
      <c r="G118" s="48"/>
      <c r="H118" s="39"/>
      <c r="I118" s="48"/>
      <c r="J118" s="39"/>
      <c r="K118" s="48"/>
      <c r="L118" s="39"/>
      <c r="M118" s="48"/>
      <c r="N118" s="39"/>
      <c r="O118" s="48"/>
      <c r="P118" s="6"/>
      <c r="Q118" s="48"/>
      <c r="R118" s="39"/>
      <c r="S118" s="48"/>
      <c r="T118" s="39"/>
      <c r="U118" s="48"/>
      <c r="V118" s="39"/>
      <c r="W118" s="48"/>
      <c r="X118" s="39"/>
      <c r="Y118" s="48"/>
      <c r="Z118" s="39"/>
      <c r="AA118" s="48"/>
    </row>
    <row r="119" spans="1:27" s="21" customFormat="1" ht="15.6">
      <c r="A119" s="9" t="s">
        <v>61</v>
      </c>
      <c r="B119" s="38"/>
      <c r="C119" s="8">
        <v>4</v>
      </c>
      <c r="D119" s="8" t="s">
        <v>16</v>
      </c>
      <c r="E119" s="44">
        <v>1262.2026921774611</v>
      </c>
      <c r="F119" s="39"/>
      <c r="G119" s="48"/>
      <c r="H119" s="39"/>
      <c r="I119" s="48"/>
      <c r="J119" s="39"/>
      <c r="K119" s="48"/>
      <c r="L119" s="39"/>
      <c r="M119" s="48"/>
      <c r="N119" s="39"/>
      <c r="O119" s="48"/>
      <c r="P119" s="6"/>
      <c r="Q119" s="48"/>
      <c r="R119" s="39"/>
      <c r="S119" s="48"/>
      <c r="T119" s="39"/>
      <c r="U119" s="48"/>
      <c r="V119" s="39"/>
      <c r="W119" s="48"/>
      <c r="X119" s="39"/>
      <c r="Y119" s="48"/>
      <c r="Z119" s="39"/>
      <c r="AA119" s="48"/>
    </row>
    <row r="120" spans="1:27" s="21" customFormat="1" ht="15.6">
      <c r="A120" s="9" t="s">
        <v>171</v>
      </c>
      <c r="B120" s="38"/>
      <c r="C120" s="8"/>
      <c r="D120" s="8" t="s">
        <v>5</v>
      </c>
      <c r="E120" s="44">
        <v>1288.5669693531909</v>
      </c>
      <c r="F120" s="39"/>
      <c r="G120" s="48"/>
      <c r="H120" s="39"/>
      <c r="I120" s="48"/>
      <c r="J120" s="39"/>
      <c r="K120" s="48"/>
      <c r="L120" s="39"/>
      <c r="M120" s="48"/>
      <c r="N120" s="39"/>
      <c r="O120" s="48"/>
      <c r="P120" s="6"/>
      <c r="Q120" s="48"/>
      <c r="R120" s="39"/>
      <c r="S120" s="48"/>
      <c r="T120" s="39"/>
      <c r="U120" s="48"/>
      <c r="V120" s="39"/>
      <c r="W120" s="48"/>
      <c r="X120" s="39"/>
      <c r="Y120" s="48"/>
      <c r="Z120" s="39"/>
      <c r="AA120" s="48"/>
    </row>
    <row r="121" spans="1:27" s="21" customFormat="1" ht="15.6">
      <c r="A121" s="9" t="s">
        <v>173</v>
      </c>
      <c r="B121" s="38"/>
      <c r="C121" s="8"/>
      <c r="D121" s="8" t="s">
        <v>5</v>
      </c>
      <c r="E121" s="44">
        <v>1266.6244382906211</v>
      </c>
      <c r="F121" s="39"/>
      <c r="G121" s="48"/>
      <c r="H121" s="39"/>
      <c r="I121" s="48"/>
      <c r="J121" s="39"/>
      <c r="K121" s="48"/>
      <c r="L121" s="39"/>
      <c r="M121" s="48"/>
      <c r="N121" s="39"/>
      <c r="O121" s="48"/>
      <c r="P121" s="6"/>
      <c r="Q121" s="48"/>
      <c r="R121" s="39"/>
      <c r="S121" s="48"/>
      <c r="T121" s="39"/>
      <c r="U121" s="48"/>
      <c r="V121" s="39"/>
      <c r="W121" s="48"/>
      <c r="X121" s="39"/>
      <c r="Y121" s="48"/>
      <c r="Z121" s="39"/>
      <c r="AA121" s="48"/>
    </row>
    <row r="122" spans="1:27" s="21" customFormat="1" ht="15.6">
      <c r="A122" s="9" t="s">
        <v>62</v>
      </c>
      <c r="B122" s="38"/>
      <c r="C122" s="8">
        <v>2</v>
      </c>
      <c r="D122" s="8" t="s">
        <v>1</v>
      </c>
      <c r="E122" s="44">
        <v>1488.7527384500913</v>
      </c>
      <c r="F122" s="39"/>
      <c r="G122" s="48"/>
      <c r="H122" s="39"/>
      <c r="I122" s="48"/>
      <c r="J122" s="39"/>
      <c r="K122" s="48"/>
      <c r="L122" s="39"/>
      <c r="M122" s="48"/>
      <c r="N122" s="39"/>
      <c r="O122" s="48"/>
      <c r="P122" s="6"/>
      <c r="Q122" s="48"/>
      <c r="R122" s="39"/>
      <c r="S122" s="48"/>
      <c r="T122" s="39"/>
      <c r="U122" s="48"/>
      <c r="V122" s="39"/>
      <c r="W122" s="48"/>
      <c r="X122" s="39"/>
      <c r="Y122" s="48"/>
      <c r="Z122" s="39"/>
      <c r="AA122" s="48"/>
    </row>
    <row r="123" spans="1:27" s="21" customFormat="1" ht="15.6">
      <c r="A123" s="9" t="s">
        <v>63</v>
      </c>
      <c r="B123" s="38"/>
      <c r="C123" s="8">
        <v>1</v>
      </c>
      <c r="D123" s="8" t="s">
        <v>4</v>
      </c>
      <c r="E123" s="44">
        <v>1711.2</v>
      </c>
      <c r="F123" s="39"/>
      <c r="G123" s="48"/>
      <c r="H123" s="39"/>
      <c r="I123" s="48"/>
      <c r="J123" s="39"/>
      <c r="K123" s="48"/>
      <c r="L123" s="39"/>
      <c r="M123" s="48"/>
      <c r="N123" s="39"/>
      <c r="O123" s="48"/>
      <c r="P123" s="6"/>
      <c r="Q123" s="48"/>
      <c r="R123" s="39"/>
      <c r="S123" s="48"/>
      <c r="T123" s="39"/>
      <c r="U123" s="48"/>
      <c r="V123" s="39"/>
      <c r="W123" s="48"/>
      <c r="X123" s="39"/>
      <c r="Y123" s="48"/>
      <c r="Z123" s="39"/>
      <c r="AA123" s="48"/>
    </row>
    <row r="124" spans="1:27" s="21" customFormat="1" ht="15.6">
      <c r="A124" s="9" t="s">
        <v>155</v>
      </c>
      <c r="B124" s="38"/>
      <c r="C124" s="8"/>
      <c r="D124" s="8" t="s">
        <v>16</v>
      </c>
      <c r="E124" s="44">
        <v>1253</v>
      </c>
      <c r="F124" s="39"/>
      <c r="G124" s="48"/>
      <c r="H124" s="39"/>
      <c r="I124" s="48"/>
      <c r="J124" s="39"/>
      <c r="K124" s="48"/>
      <c r="L124" s="39"/>
      <c r="M124" s="48"/>
      <c r="N124" s="39"/>
      <c r="O124" s="48"/>
      <c r="P124" s="6"/>
      <c r="Q124" s="48"/>
      <c r="R124" s="39"/>
      <c r="S124" s="48"/>
      <c r="T124" s="39"/>
      <c r="U124" s="48"/>
      <c r="V124" s="39"/>
      <c r="W124" s="48"/>
      <c r="X124" s="39"/>
      <c r="Y124" s="48"/>
      <c r="Z124" s="39"/>
      <c r="AA124" s="48"/>
    </row>
    <row r="125" spans="1:27" s="21" customFormat="1" ht="15.6">
      <c r="A125" s="9" t="s">
        <v>232</v>
      </c>
      <c r="B125" s="38"/>
      <c r="C125" s="8"/>
      <c r="D125" s="8" t="s">
        <v>16</v>
      </c>
      <c r="E125" s="44">
        <v>1376.1032521769525</v>
      </c>
      <c r="F125" s="39"/>
      <c r="G125" s="48"/>
      <c r="H125" s="39"/>
      <c r="I125" s="48"/>
      <c r="J125" s="39"/>
      <c r="K125" s="48"/>
      <c r="L125" s="39"/>
      <c r="M125" s="48"/>
      <c r="N125" s="39"/>
      <c r="O125" s="48"/>
      <c r="P125" s="6"/>
      <c r="Q125" s="48"/>
      <c r="R125" s="39"/>
      <c r="S125" s="48"/>
      <c r="T125" s="39"/>
      <c r="U125" s="48"/>
      <c r="V125" s="39"/>
      <c r="W125" s="48"/>
      <c r="X125" s="39"/>
      <c r="Y125" s="48"/>
      <c r="Z125" s="39"/>
      <c r="AA125" s="48"/>
    </row>
    <row r="126" spans="1:27" s="21" customFormat="1" ht="15.6">
      <c r="A126" s="9" t="s">
        <v>295</v>
      </c>
      <c r="B126" s="38"/>
      <c r="C126" s="8"/>
      <c r="D126" s="8" t="s">
        <v>1</v>
      </c>
      <c r="E126" s="44">
        <v>1230.8848132721043</v>
      </c>
      <c r="F126" s="39">
        <v>13</v>
      </c>
      <c r="G126" s="48">
        <f>((($F$2+2)*($F$2+4)*($F$2+2-2*F126))/(2*($F$2+2*F126)*($F$2+4*F126))+(($F$2+1)-F126+1))*$F$1</f>
        <v>5.5785123966942152</v>
      </c>
      <c r="H126" s="39"/>
      <c r="I126" s="48"/>
      <c r="J126" s="39"/>
      <c r="K126" s="48"/>
      <c r="L126" s="39"/>
      <c r="M126" s="48"/>
      <c r="N126" s="39"/>
      <c r="O126" s="48"/>
      <c r="P126" s="6"/>
      <c r="Q126" s="48"/>
      <c r="R126" s="39"/>
      <c r="S126" s="48"/>
      <c r="T126" s="39"/>
      <c r="U126" s="48"/>
      <c r="V126" s="39"/>
      <c r="W126" s="48"/>
      <c r="X126" s="39"/>
      <c r="Y126" s="48"/>
      <c r="Z126" s="39"/>
      <c r="AA126" s="48"/>
    </row>
    <row r="127" spans="1:27" s="21" customFormat="1" ht="15.6">
      <c r="A127" s="9" t="s">
        <v>245</v>
      </c>
      <c r="B127" s="38"/>
      <c r="C127" s="8"/>
      <c r="D127" s="8" t="s">
        <v>237</v>
      </c>
      <c r="E127" s="44">
        <v>1189</v>
      </c>
      <c r="F127" s="39"/>
      <c r="G127" s="48"/>
      <c r="H127" s="39"/>
      <c r="I127" s="48"/>
      <c r="J127" s="39"/>
      <c r="K127" s="48"/>
      <c r="L127" s="39"/>
      <c r="M127" s="48"/>
      <c r="N127" s="39"/>
      <c r="O127" s="48"/>
      <c r="P127" s="6"/>
      <c r="Q127" s="48"/>
      <c r="R127" s="39"/>
      <c r="S127" s="48"/>
      <c r="T127" s="39"/>
      <c r="U127" s="48"/>
      <c r="V127" s="39"/>
      <c r="W127" s="48"/>
      <c r="X127" s="39"/>
      <c r="Y127" s="48"/>
      <c r="Z127" s="39"/>
      <c r="AA127" s="48"/>
    </row>
    <row r="128" spans="1:27" s="21" customFormat="1" ht="15.6">
      <c r="A128" s="9" t="s">
        <v>292</v>
      </c>
      <c r="B128" s="38"/>
      <c r="C128" s="8"/>
      <c r="D128" s="8" t="s">
        <v>5</v>
      </c>
      <c r="E128" s="44">
        <v>1204.4798836482889</v>
      </c>
      <c r="F128" s="39"/>
      <c r="G128" s="48"/>
      <c r="H128" s="39"/>
      <c r="I128" s="48"/>
      <c r="J128" s="39"/>
      <c r="K128" s="48"/>
      <c r="L128" s="39"/>
      <c r="M128" s="48"/>
      <c r="N128" s="39"/>
      <c r="O128" s="48"/>
      <c r="P128" s="6"/>
      <c r="Q128" s="48"/>
      <c r="R128" s="39"/>
      <c r="S128" s="48"/>
      <c r="T128" s="39"/>
      <c r="U128" s="48"/>
      <c r="V128" s="39"/>
      <c r="W128" s="48"/>
      <c r="X128" s="39"/>
      <c r="Y128" s="48"/>
      <c r="Z128" s="39"/>
      <c r="AA128" s="48"/>
    </row>
    <row r="129" spans="1:27" s="21" customFormat="1" ht="15.6">
      <c r="A129" s="9" t="s">
        <v>64</v>
      </c>
      <c r="B129" s="38"/>
      <c r="C129" s="8">
        <v>4</v>
      </c>
      <c r="D129" s="8" t="s">
        <v>2</v>
      </c>
      <c r="E129" s="44">
        <v>1200</v>
      </c>
      <c r="F129" s="39"/>
      <c r="G129" s="48"/>
      <c r="H129" s="39"/>
      <c r="I129" s="48"/>
      <c r="J129" s="39"/>
      <c r="K129" s="48"/>
      <c r="L129" s="39"/>
      <c r="M129" s="48"/>
      <c r="N129" s="39"/>
      <c r="O129" s="48"/>
      <c r="P129" s="6"/>
      <c r="Q129" s="48"/>
      <c r="R129" s="39"/>
      <c r="S129" s="48"/>
      <c r="T129" s="39"/>
      <c r="U129" s="48"/>
      <c r="V129" s="39"/>
      <c r="W129" s="48"/>
      <c r="X129" s="39"/>
      <c r="Y129" s="48"/>
      <c r="Z129" s="39"/>
      <c r="AA129" s="48"/>
    </row>
    <row r="130" spans="1:27" s="21" customFormat="1" ht="15.6">
      <c r="A130" s="9" t="s">
        <v>250</v>
      </c>
      <c r="B130" s="38" t="s">
        <v>8</v>
      </c>
      <c r="C130" s="8" t="s">
        <v>6</v>
      </c>
      <c r="D130" s="8" t="s">
        <v>0</v>
      </c>
      <c r="E130" s="44">
        <v>1729</v>
      </c>
      <c r="F130" s="39"/>
      <c r="G130" s="48"/>
      <c r="H130" s="39"/>
      <c r="I130" s="48"/>
      <c r="J130" s="39"/>
      <c r="K130" s="48"/>
      <c r="L130" s="39"/>
      <c r="M130" s="48"/>
      <c r="N130" s="39"/>
      <c r="O130" s="48"/>
      <c r="P130" s="6"/>
      <c r="Q130" s="48"/>
      <c r="R130" s="39"/>
      <c r="S130" s="48"/>
      <c r="T130" s="39"/>
      <c r="U130" s="48"/>
      <c r="V130" s="39"/>
      <c r="W130" s="48"/>
      <c r="X130" s="39"/>
      <c r="Y130" s="48"/>
      <c r="Z130" s="39"/>
      <c r="AA130" s="48"/>
    </row>
    <row r="131" spans="1:27" s="21" customFormat="1" ht="15.6">
      <c r="A131" s="9" t="s">
        <v>65</v>
      </c>
      <c r="B131" s="38" t="s">
        <v>13</v>
      </c>
      <c r="C131" s="8" t="s">
        <v>8</v>
      </c>
      <c r="D131" s="8" t="s">
        <v>0</v>
      </c>
      <c r="E131" s="44">
        <v>1900</v>
      </c>
      <c r="F131" s="39"/>
      <c r="G131" s="48"/>
      <c r="H131" s="39"/>
      <c r="I131" s="48"/>
      <c r="J131" s="39"/>
      <c r="K131" s="48"/>
      <c r="L131" s="39"/>
      <c r="M131" s="48"/>
      <c r="N131" s="39"/>
      <c r="O131" s="48"/>
      <c r="P131" s="6"/>
      <c r="Q131" s="48"/>
      <c r="R131" s="39"/>
      <c r="S131" s="48"/>
      <c r="T131" s="39"/>
      <c r="U131" s="48"/>
      <c r="V131" s="39"/>
      <c r="W131" s="48"/>
      <c r="X131" s="39"/>
      <c r="Y131" s="48"/>
      <c r="Z131" s="39"/>
      <c r="AA131" s="48"/>
    </row>
    <row r="132" spans="1:27" s="21" customFormat="1" ht="15.6">
      <c r="A132" s="9" t="s">
        <v>66</v>
      </c>
      <c r="B132" s="38"/>
      <c r="C132" s="8">
        <v>4</v>
      </c>
      <c r="D132" s="8" t="s">
        <v>5</v>
      </c>
      <c r="E132" s="44">
        <v>1200</v>
      </c>
      <c r="F132" s="39"/>
      <c r="G132" s="48"/>
      <c r="H132" s="39"/>
      <c r="I132" s="48"/>
      <c r="J132" s="39"/>
      <c r="K132" s="48"/>
      <c r="L132" s="39"/>
      <c r="M132" s="48"/>
      <c r="N132" s="39"/>
      <c r="O132" s="48"/>
      <c r="P132" s="6"/>
      <c r="Q132" s="48"/>
      <c r="R132" s="39"/>
      <c r="S132" s="48"/>
      <c r="T132" s="39"/>
      <c r="U132" s="48"/>
      <c r="V132" s="39"/>
      <c r="W132" s="48"/>
      <c r="X132" s="39"/>
      <c r="Y132" s="48"/>
      <c r="Z132" s="39"/>
      <c r="AA132" s="48"/>
    </row>
    <row r="133" spans="1:27" s="21" customFormat="1" ht="15.6">
      <c r="A133" s="9" t="s">
        <v>234</v>
      </c>
      <c r="B133" s="38"/>
      <c r="C133" s="8"/>
      <c r="D133" s="8" t="s">
        <v>237</v>
      </c>
      <c r="E133" s="44">
        <v>1406.0352844550057</v>
      </c>
      <c r="F133" s="39">
        <v>10</v>
      </c>
      <c r="G133" s="48">
        <f>((($F$2+2)*($F$2+4)*($F$2+2-2*F133))/(2*($F$2+2*F133)*($F$2+4*F133))+(($F$2+1)-F133+1))*$F$1</f>
        <v>12.923351158645279</v>
      </c>
      <c r="H133" s="39"/>
      <c r="I133" s="48"/>
      <c r="J133" s="39"/>
      <c r="K133" s="48"/>
      <c r="L133" s="39"/>
      <c r="M133" s="48"/>
      <c r="N133" s="39"/>
      <c r="O133" s="48"/>
      <c r="P133" s="6"/>
      <c r="Q133" s="48"/>
      <c r="R133" s="39"/>
      <c r="S133" s="48"/>
      <c r="T133" s="39"/>
      <c r="U133" s="48"/>
      <c r="V133" s="39"/>
      <c r="W133" s="48"/>
      <c r="X133" s="39"/>
      <c r="Y133" s="48"/>
      <c r="Z133" s="39"/>
      <c r="AA133" s="48"/>
    </row>
    <row r="134" spans="1:27" s="21" customFormat="1" ht="15.6">
      <c r="A134" s="9" t="s">
        <v>240</v>
      </c>
      <c r="B134" s="38"/>
      <c r="C134" s="8"/>
      <c r="D134" s="8" t="s">
        <v>5</v>
      </c>
      <c r="E134" s="44">
        <v>1214.6123719224829</v>
      </c>
      <c r="F134" s="39"/>
      <c r="G134" s="48"/>
      <c r="H134" s="39"/>
      <c r="I134" s="48"/>
      <c r="J134" s="39"/>
      <c r="K134" s="48"/>
      <c r="L134" s="39"/>
      <c r="M134" s="48"/>
      <c r="N134" s="39"/>
      <c r="O134" s="48"/>
      <c r="P134" s="6"/>
      <c r="Q134" s="48"/>
      <c r="R134" s="39"/>
      <c r="S134" s="48"/>
      <c r="T134" s="39"/>
      <c r="U134" s="48"/>
      <c r="V134" s="39"/>
      <c r="W134" s="48"/>
      <c r="X134" s="39"/>
      <c r="Y134" s="48"/>
      <c r="Z134" s="39"/>
      <c r="AA134" s="48"/>
    </row>
    <row r="135" spans="1:27" s="21" customFormat="1" ht="15.6">
      <c r="A135" s="9" t="s">
        <v>254</v>
      </c>
      <c r="B135" s="38"/>
      <c r="C135" s="8"/>
      <c r="D135" s="8" t="s">
        <v>1</v>
      </c>
      <c r="E135" s="44">
        <v>1570.9981530820362</v>
      </c>
      <c r="F135" s="39"/>
      <c r="G135" s="48"/>
      <c r="H135" s="39"/>
      <c r="I135" s="48"/>
      <c r="J135" s="39"/>
      <c r="K135" s="48"/>
      <c r="L135" s="39"/>
      <c r="M135" s="48"/>
      <c r="N135" s="39"/>
      <c r="O135" s="48"/>
      <c r="P135" s="6"/>
      <c r="Q135" s="48"/>
      <c r="R135" s="39"/>
      <c r="S135" s="48"/>
      <c r="T135" s="39"/>
      <c r="U135" s="48"/>
      <c r="V135" s="39"/>
      <c r="W135" s="48"/>
      <c r="X135" s="39"/>
      <c r="Y135" s="48"/>
      <c r="Z135" s="39"/>
      <c r="AA135" s="48"/>
    </row>
    <row r="136" spans="1:27" s="21" customFormat="1" ht="15.6">
      <c r="A136" s="9" t="s">
        <v>255</v>
      </c>
      <c r="B136" s="38"/>
      <c r="C136" s="8"/>
      <c r="D136" s="8" t="s">
        <v>1</v>
      </c>
      <c r="E136" s="44">
        <v>1206.8434855457426</v>
      </c>
      <c r="F136" s="39"/>
      <c r="G136" s="48"/>
      <c r="H136" s="39"/>
      <c r="I136" s="48"/>
      <c r="J136" s="39"/>
      <c r="K136" s="48"/>
      <c r="L136" s="39"/>
      <c r="M136" s="48"/>
      <c r="N136" s="39"/>
      <c r="O136" s="48"/>
      <c r="P136" s="6"/>
      <c r="Q136" s="48"/>
      <c r="R136" s="39"/>
      <c r="S136" s="48"/>
      <c r="T136" s="39"/>
      <c r="U136" s="48"/>
      <c r="V136" s="39"/>
      <c r="W136" s="48"/>
      <c r="X136" s="39"/>
      <c r="Y136" s="48"/>
      <c r="Z136" s="39"/>
      <c r="AA136" s="48"/>
    </row>
    <row r="137" spans="1:27" s="21" customFormat="1" ht="15.6">
      <c r="A137" s="9" t="s">
        <v>192</v>
      </c>
      <c r="B137" s="38"/>
      <c r="C137" s="8"/>
      <c r="D137" s="8" t="s">
        <v>5</v>
      </c>
      <c r="E137" s="44">
        <v>1570</v>
      </c>
      <c r="F137" s="39"/>
      <c r="G137" s="48"/>
      <c r="H137" s="39"/>
      <c r="I137" s="48"/>
      <c r="J137" s="39"/>
      <c r="K137" s="48"/>
      <c r="L137" s="39"/>
      <c r="M137" s="48"/>
      <c r="N137" s="39"/>
      <c r="O137" s="48"/>
      <c r="P137" s="6"/>
      <c r="Q137" s="48"/>
      <c r="R137" s="39"/>
      <c r="S137" s="48"/>
      <c r="T137" s="39"/>
      <c r="U137" s="48"/>
      <c r="V137" s="39"/>
      <c r="W137" s="48"/>
      <c r="X137" s="39"/>
      <c r="Y137" s="48"/>
      <c r="Z137" s="39"/>
      <c r="AA137" s="48"/>
    </row>
    <row r="138" spans="1:27" s="21" customFormat="1" ht="15.6">
      <c r="A138" s="9" t="s">
        <v>67</v>
      </c>
      <c r="B138" s="38"/>
      <c r="C138" s="8" t="s">
        <v>6</v>
      </c>
      <c r="D138" s="8" t="s">
        <v>1</v>
      </c>
      <c r="E138" s="44">
        <v>1900</v>
      </c>
      <c r="F138" s="39"/>
      <c r="G138" s="48"/>
      <c r="H138" s="39"/>
      <c r="I138" s="48"/>
      <c r="J138" s="39"/>
      <c r="K138" s="48"/>
      <c r="L138" s="39"/>
      <c r="M138" s="48"/>
      <c r="N138" s="39"/>
      <c r="O138" s="48"/>
      <c r="P138" s="6"/>
      <c r="Q138" s="48"/>
      <c r="R138" s="39"/>
      <c r="S138" s="48"/>
      <c r="T138" s="39"/>
      <c r="U138" s="48"/>
      <c r="V138" s="39"/>
      <c r="W138" s="48"/>
      <c r="X138" s="39"/>
      <c r="Y138" s="48"/>
      <c r="Z138" s="39"/>
      <c r="AA138" s="48"/>
    </row>
    <row r="139" spans="1:27" s="21" customFormat="1" ht="15.6">
      <c r="A139" s="9" t="s">
        <v>68</v>
      </c>
      <c r="B139" s="38" t="s">
        <v>13</v>
      </c>
      <c r="C139" s="8" t="s">
        <v>8</v>
      </c>
      <c r="D139" s="8" t="s">
        <v>0</v>
      </c>
      <c r="E139" s="44">
        <v>1804.1289075092038</v>
      </c>
      <c r="F139" s="39"/>
      <c r="G139" s="48"/>
      <c r="H139" s="39"/>
      <c r="I139" s="48"/>
      <c r="J139" s="39"/>
      <c r="K139" s="48"/>
      <c r="L139" s="39"/>
      <c r="M139" s="48"/>
      <c r="N139" s="39"/>
      <c r="O139" s="48"/>
      <c r="P139" s="6"/>
      <c r="Q139" s="48"/>
      <c r="R139" s="39"/>
      <c r="S139" s="48"/>
      <c r="T139" s="39"/>
      <c r="U139" s="48"/>
      <c r="V139" s="39"/>
      <c r="W139" s="48"/>
      <c r="X139" s="39"/>
      <c r="Y139" s="48"/>
      <c r="Z139" s="39"/>
      <c r="AA139" s="48"/>
    </row>
    <row r="140" spans="1:27" s="21" customFormat="1" ht="15.6">
      <c r="A140" s="9" t="s">
        <v>305</v>
      </c>
      <c r="B140" s="38"/>
      <c r="C140" s="8"/>
      <c r="D140" s="8" t="s">
        <v>0</v>
      </c>
      <c r="E140" s="44">
        <v>1540.9737384595514</v>
      </c>
      <c r="F140" s="39"/>
      <c r="G140" s="48"/>
      <c r="H140" s="39"/>
      <c r="I140" s="48"/>
      <c r="J140" s="39"/>
      <c r="K140" s="48"/>
      <c r="L140" s="39"/>
      <c r="M140" s="48"/>
      <c r="N140" s="39"/>
      <c r="O140" s="48"/>
      <c r="P140" s="6"/>
      <c r="Q140" s="48"/>
      <c r="R140" s="39"/>
      <c r="S140" s="48"/>
      <c r="T140" s="39"/>
      <c r="U140" s="48"/>
      <c r="V140" s="39"/>
      <c r="W140" s="48"/>
      <c r="X140" s="39"/>
      <c r="Y140" s="48"/>
      <c r="Z140" s="39"/>
      <c r="AA140" s="48"/>
    </row>
    <row r="141" spans="1:27" s="21" customFormat="1" ht="15.6">
      <c r="A141" s="9" t="s">
        <v>264</v>
      </c>
      <c r="B141" s="38"/>
      <c r="C141" s="8"/>
      <c r="D141" s="8" t="s">
        <v>1</v>
      </c>
      <c r="E141" s="44">
        <v>1302</v>
      </c>
      <c r="F141" s="39"/>
      <c r="G141" s="48"/>
      <c r="H141" s="39"/>
      <c r="I141" s="48"/>
      <c r="J141" s="39"/>
      <c r="K141" s="48"/>
      <c r="L141" s="39"/>
      <c r="M141" s="48"/>
      <c r="N141" s="39"/>
      <c r="O141" s="48"/>
      <c r="P141" s="6"/>
      <c r="Q141" s="48"/>
      <c r="R141" s="39"/>
      <c r="S141" s="48"/>
      <c r="T141" s="39"/>
      <c r="U141" s="48"/>
      <c r="V141" s="39"/>
      <c r="W141" s="48"/>
      <c r="X141" s="39"/>
      <c r="Y141" s="48"/>
      <c r="Z141" s="39"/>
      <c r="AA141" s="48"/>
    </row>
    <row r="142" spans="1:27" s="21" customFormat="1" ht="15.6">
      <c r="A142" s="14" t="s">
        <v>170</v>
      </c>
      <c r="B142" s="38"/>
      <c r="C142" s="38"/>
      <c r="D142" s="8" t="s">
        <v>1</v>
      </c>
      <c r="E142" s="44">
        <v>1255.1262931087067</v>
      </c>
      <c r="F142" s="39"/>
      <c r="G142" s="48"/>
      <c r="H142" s="39"/>
      <c r="I142" s="48"/>
      <c r="J142" s="39"/>
      <c r="K142" s="48"/>
      <c r="L142" s="39"/>
      <c r="M142" s="48"/>
      <c r="N142" s="39"/>
      <c r="O142" s="48"/>
      <c r="P142" s="6"/>
      <c r="Q142" s="48"/>
      <c r="R142" s="39"/>
      <c r="S142" s="48"/>
      <c r="T142" s="39"/>
      <c r="U142" s="48"/>
      <c r="V142" s="39"/>
      <c r="W142" s="48"/>
      <c r="X142" s="39"/>
      <c r="Y142" s="48"/>
      <c r="Z142" s="39"/>
      <c r="AA142" s="48"/>
    </row>
    <row r="143" spans="1:27" s="21" customFormat="1" ht="15.6">
      <c r="A143" s="9" t="s">
        <v>306</v>
      </c>
      <c r="B143" s="38"/>
      <c r="C143" s="8"/>
      <c r="D143" s="8" t="s">
        <v>0</v>
      </c>
      <c r="E143" s="44">
        <v>1413.7677637597983</v>
      </c>
      <c r="F143" s="39"/>
      <c r="G143" s="48"/>
      <c r="H143" s="39"/>
      <c r="I143" s="48"/>
      <c r="J143" s="39"/>
      <c r="K143" s="48"/>
      <c r="L143" s="39"/>
      <c r="M143" s="48"/>
      <c r="N143" s="39"/>
      <c r="O143" s="48"/>
      <c r="P143" s="6"/>
      <c r="Q143" s="48"/>
      <c r="R143" s="39"/>
      <c r="S143" s="48"/>
      <c r="T143" s="39"/>
      <c r="U143" s="48"/>
      <c r="V143" s="39"/>
      <c r="W143" s="48"/>
      <c r="X143" s="39"/>
      <c r="Y143" s="48"/>
      <c r="Z143" s="39"/>
      <c r="AA143" s="48"/>
    </row>
    <row r="144" spans="1:27" s="21" customFormat="1" ht="15.6">
      <c r="A144" s="9" t="s">
        <v>69</v>
      </c>
      <c r="B144" s="38"/>
      <c r="C144" s="8">
        <v>2</v>
      </c>
      <c r="D144" s="8" t="s">
        <v>0</v>
      </c>
      <c r="E144" s="44">
        <v>1600</v>
      </c>
      <c r="F144" s="39"/>
      <c r="G144" s="48"/>
      <c r="H144" s="39"/>
      <c r="I144" s="48"/>
      <c r="J144" s="39"/>
      <c r="K144" s="48"/>
      <c r="L144" s="39"/>
      <c r="M144" s="48"/>
      <c r="N144" s="39"/>
      <c r="O144" s="48"/>
      <c r="P144" s="6"/>
      <c r="Q144" s="48"/>
      <c r="R144" s="39"/>
      <c r="S144" s="48"/>
      <c r="T144" s="39"/>
      <c r="U144" s="48"/>
      <c r="V144" s="39"/>
      <c r="W144" s="48"/>
      <c r="X144" s="39"/>
      <c r="Y144" s="48"/>
      <c r="Z144" s="39"/>
      <c r="AA144" s="48"/>
    </row>
    <row r="145" spans="1:27" s="21" customFormat="1" ht="15.6">
      <c r="A145" s="9" t="s">
        <v>196</v>
      </c>
      <c r="B145" s="38" t="s">
        <v>13</v>
      </c>
      <c r="C145" s="17"/>
      <c r="D145" s="38" t="s">
        <v>0</v>
      </c>
      <c r="E145" s="44">
        <v>1900</v>
      </c>
      <c r="F145" s="39"/>
      <c r="G145" s="49"/>
      <c r="H145" s="39"/>
      <c r="I145" s="49"/>
      <c r="J145" s="39"/>
      <c r="K145" s="49"/>
      <c r="L145" s="39"/>
      <c r="M145" s="49"/>
      <c r="N145" s="39"/>
      <c r="O145" s="49"/>
      <c r="P145" s="6"/>
      <c r="Q145" s="49"/>
      <c r="R145" s="39"/>
      <c r="S145" s="48"/>
      <c r="T145" s="39"/>
      <c r="U145" s="48"/>
      <c r="V145" s="39"/>
      <c r="W145" s="48"/>
      <c r="X145" s="39"/>
      <c r="Y145" s="49"/>
      <c r="Z145" s="6"/>
      <c r="AA145" s="49"/>
    </row>
    <row r="146" spans="1:27" s="21" customFormat="1" ht="15.6">
      <c r="A146" s="14" t="s">
        <v>159</v>
      </c>
      <c r="B146" s="38"/>
      <c r="C146" s="8" t="s">
        <v>6</v>
      </c>
      <c r="D146" s="38" t="s">
        <v>0</v>
      </c>
      <c r="E146" s="44">
        <v>1656</v>
      </c>
      <c r="F146" s="39"/>
      <c r="G146" s="48"/>
      <c r="H146" s="39"/>
      <c r="I146" s="48"/>
      <c r="J146" s="39"/>
      <c r="K146" s="48"/>
      <c r="L146" s="39"/>
      <c r="M146" s="48"/>
      <c r="N146" s="39"/>
      <c r="O146" s="48"/>
      <c r="P146" s="6"/>
      <c r="Q146" s="48"/>
      <c r="R146" s="39"/>
      <c r="S146" s="48"/>
      <c r="T146" s="39"/>
      <c r="U146" s="48"/>
      <c r="V146" s="39"/>
      <c r="W146" s="48"/>
      <c r="X146" s="39"/>
      <c r="Y146" s="48"/>
      <c r="Z146" s="39"/>
      <c r="AA146" s="48"/>
    </row>
    <row r="147" spans="1:27" s="21" customFormat="1" ht="15.6">
      <c r="A147" s="9" t="s">
        <v>177</v>
      </c>
      <c r="B147" s="38"/>
      <c r="C147" s="8"/>
      <c r="D147" s="8" t="s">
        <v>0</v>
      </c>
      <c r="E147" s="44">
        <v>1600</v>
      </c>
      <c r="F147" s="39"/>
      <c r="G147" s="48"/>
      <c r="H147" s="39"/>
      <c r="I147" s="48"/>
      <c r="J147" s="39"/>
      <c r="K147" s="48"/>
      <c r="L147" s="39"/>
      <c r="M147" s="48"/>
      <c r="N147" s="39"/>
      <c r="O147" s="48"/>
      <c r="P147" s="6"/>
      <c r="Q147" s="48"/>
      <c r="R147" s="39"/>
      <c r="S147" s="48"/>
      <c r="T147" s="39"/>
      <c r="U147" s="48"/>
      <c r="V147" s="39"/>
      <c r="W147" s="48"/>
      <c r="X147" s="39"/>
      <c r="Y147" s="48"/>
      <c r="Z147" s="39"/>
      <c r="AA147" s="48"/>
    </row>
    <row r="148" spans="1:27" s="21" customFormat="1" ht="15.6">
      <c r="A148" s="9" t="s">
        <v>70</v>
      </c>
      <c r="B148" s="38"/>
      <c r="C148" s="8" t="s">
        <v>6</v>
      </c>
      <c r="D148" s="8" t="s">
        <v>0</v>
      </c>
      <c r="E148" s="44">
        <v>1582</v>
      </c>
      <c r="F148" s="39"/>
      <c r="G148" s="48"/>
      <c r="H148" s="39"/>
      <c r="I148" s="48"/>
      <c r="J148" s="39"/>
      <c r="K148" s="48"/>
      <c r="L148" s="39"/>
      <c r="M148" s="48"/>
      <c r="N148" s="39"/>
      <c r="O148" s="48"/>
      <c r="P148" s="6"/>
      <c r="Q148" s="48"/>
      <c r="R148" s="39"/>
      <c r="S148" s="48"/>
      <c r="T148" s="39"/>
      <c r="U148" s="48"/>
      <c r="V148" s="39"/>
      <c r="W148" s="48"/>
      <c r="X148" s="39"/>
      <c r="Y148" s="48"/>
      <c r="Z148" s="39"/>
      <c r="AA148" s="48"/>
    </row>
    <row r="149" spans="1:27" s="21" customFormat="1" ht="15.6">
      <c r="A149" s="9" t="s">
        <v>358</v>
      </c>
      <c r="B149" s="38"/>
      <c r="C149" s="8"/>
      <c r="D149" s="8" t="s">
        <v>319</v>
      </c>
      <c r="E149" s="44">
        <v>1316.7859922327027</v>
      </c>
      <c r="F149" s="39"/>
      <c r="G149" s="48"/>
      <c r="H149" s="39"/>
      <c r="I149" s="48"/>
      <c r="J149" s="39"/>
      <c r="K149" s="48"/>
      <c r="L149" s="39"/>
      <c r="M149" s="48"/>
      <c r="N149" s="39"/>
      <c r="O149" s="48"/>
      <c r="P149" s="6"/>
      <c r="Q149" s="48"/>
      <c r="R149" s="39"/>
      <c r="S149" s="48"/>
      <c r="T149" s="39"/>
      <c r="U149" s="48"/>
      <c r="V149" s="39"/>
      <c r="W149" s="48"/>
      <c r="X149" s="39"/>
      <c r="Y149" s="48"/>
      <c r="Z149" s="39"/>
      <c r="AA149" s="48"/>
    </row>
    <row r="150" spans="1:27" s="21" customFormat="1" ht="15.6">
      <c r="A150" s="9" t="s">
        <v>360</v>
      </c>
      <c r="B150" s="38"/>
      <c r="C150" s="8"/>
      <c r="D150" s="8" t="s">
        <v>319</v>
      </c>
      <c r="E150" s="44">
        <v>1227.7215253757693</v>
      </c>
      <c r="F150" s="39"/>
      <c r="G150" s="48"/>
      <c r="H150" s="39"/>
      <c r="I150" s="48"/>
      <c r="J150" s="39"/>
      <c r="K150" s="48"/>
      <c r="L150" s="39"/>
      <c r="M150" s="48"/>
      <c r="N150" s="39"/>
      <c r="O150" s="48"/>
      <c r="P150" s="6"/>
      <c r="Q150" s="48"/>
      <c r="R150" s="39"/>
      <c r="S150" s="48"/>
      <c r="T150" s="39"/>
      <c r="U150" s="48"/>
      <c r="V150" s="39"/>
      <c r="W150" s="48"/>
      <c r="X150" s="39"/>
      <c r="Y150" s="48"/>
      <c r="Z150" s="39"/>
      <c r="AA150" s="48"/>
    </row>
    <row r="151" spans="1:27" s="21" customFormat="1" ht="15.6">
      <c r="A151" s="9" t="s">
        <v>73</v>
      </c>
      <c r="B151" s="38"/>
      <c r="C151" s="8">
        <v>2</v>
      </c>
      <c r="D151" s="8" t="s">
        <v>5</v>
      </c>
      <c r="E151" s="44">
        <v>1600</v>
      </c>
      <c r="F151" s="39"/>
      <c r="G151" s="48"/>
      <c r="H151" s="39"/>
      <c r="I151" s="48"/>
      <c r="J151" s="39"/>
      <c r="K151" s="48"/>
      <c r="L151" s="39"/>
      <c r="M151" s="48"/>
      <c r="N151" s="39"/>
      <c r="O151" s="48"/>
      <c r="P151" s="6"/>
      <c r="Q151" s="48"/>
      <c r="R151" s="39"/>
      <c r="S151" s="48"/>
      <c r="T151" s="39"/>
      <c r="U151" s="48"/>
      <c r="V151" s="39"/>
      <c r="W151" s="48"/>
      <c r="X151" s="39"/>
      <c r="Y151" s="48"/>
      <c r="Z151" s="39"/>
      <c r="AA151" s="48"/>
    </row>
    <row r="152" spans="1:27" s="21" customFormat="1" ht="15.6">
      <c r="A152" s="9" t="s">
        <v>74</v>
      </c>
      <c r="B152" s="38"/>
      <c r="C152" s="8">
        <v>3</v>
      </c>
      <c r="D152" s="8" t="s">
        <v>5</v>
      </c>
      <c r="E152" s="44">
        <v>1400</v>
      </c>
      <c r="F152" s="39"/>
      <c r="G152" s="48"/>
      <c r="H152" s="39"/>
      <c r="I152" s="48"/>
      <c r="J152" s="39"/>
      <c r="K152" s="48"/>
      <c r="L152" s="39"/>
      <c r="M152" s="48"/>
      <c r="N152" s="39"/>
      <c r="O152" s="48"/>
      <c r="P152" s="6"/>
      <c r="Q152" s="48"/>
      <c r="R152" s="39"/>
      <c r="S152" s="48"/>
      <c r="T152" s="39"/>
      <c r="U152" s="48"/>
      <c r="V152" s="39"/>
      <c r="W152" s="48"/>
      <c r="X152" s="39"/>
      <c r="Y152" s="48"/>
      <c r="Z152" s="39"/>
      <c r="AA152" s="48"/>
    </row>
    <row r="153" spans="1:27" s="21" customFormat="1" ht="15.6">
      <c r="A153" s="9" t="s">
        <v>75</v>
      </c>
      <c r="B153" s="38"/>
      <c r="C153" s="8">
        <v>3</v>
      </c>
      <c r="D153" s="8" t="s">
        <v>5</v>
      </c>
      <c r="E153" s="44">
        <v>1403.6</v>
      </c>
      <c r="F153" s="39"/>
      <c r="G153" s="48"/>
      <c r="H153" s="39"/>
      <c r="I153" s="48"/>
      <c r="J153" s="39"/>
      <c r="K153" s="48"/>
      <c r="L153" s="39"/>
      <c r="M153" s="48"/>
      <c r="N153" s="39"/>
      <c r="O153" s="48"/>
      <c r="P153" s="6"/>
      <c r="Q153" s="48"/>
      <c r="R153" s="39"/>
      <c r="S153" s="48"/>
      <c r="T153" s="39"/>
      <c r="U153" s="48"/>
      <c r="V153" s="39"/>
      <c r="W153" s="48"/>
      <c r="X153" s="39"/>
      <c r="Y153" s="48"/>
      <c r="Z153" s="39"/>
      <c r="AA153" s="48"/>
    </row>
    <row r="154" spans="1:27" s="21" customFormat="1" ht="15.6">
      <c r="A154" s="9" t="s">
        <v>266</v>
      </c>
      <c r="B154" s="38"/>
      <c r="C154" s="8"/>
      <c r="D154" s="8" t="s">
        <v>1</v>
      </c>
      <c r="E154" s="44">
        <v>1220</v>
      </c>
      <c r="F154" s="39"/>
      <c r="G154" s="48"/>
      <c r="H154" s="39"/>
      <c r="I154" s="48"/>
      <c r="J154" s="39"/>
      <c r="K154" s="48"/>
      <c r="L154" s="39"/>
      <c r="M154" s="48"/>
      <c r="N154" s="39"/>
      <c r="O154" s="48"/>
      <c r="P154" s="6"/>
      <c r="Q154" s="48"/>
      <c r="R154" s="39"/>
      <c r="S154" s="48"/>
      <c r="T154" s="39"/>
      <c r="U154" s="48"/>
      <c r="V154" s="39"/>
      <c r="W154" s="48"/>
      <c r="X154" s="39"/>
      <c r="Y154" s="48"/>
      <c r="Z154" s="39"/>
      <c r="AA154" s="48"/>
    </row>
    <row r="155" spans="1:27" s="21" customFormat="1" ht="15.6">
      <c r="A155" s="9" t="s">
        <v>256</v>
      </c>
      <c r="B155" s="38"/>
      <c r="C155" s="8"/>
      <c r="D155" s="8" t="s">
        <v>1</v>
      </c>
      <c r="E155" s="44">
        <v>1211.570997600259</v>
      </c>
      <c r="F155" s="39"/>
      <c r="G155" s="48"/>
      <c r="H155" s="39"/>
      <c r="I155" s="48"/>
      <c r="J155" s="39"/>
      <c r="K155" s="48"/>
      <c r="L155" s="39"/>
      <c r="M155" s="48"/>
      <c r="N155" s="39"/>
      <c r="O155" s="48"/>
      <c r="P155" s="6"/>
      <c r="Q155" s="48"/>
      <c r="R155" s="39"/>
      <c r="S155" s="48"/>
      <c r="T155" s="39"/>
      <c r="U155" s="48"/>
      <c r="V155" s="39"/>
      <c r="W155" s="48"/>
      <c r="X155" s="39"/>
      <c r="Y155" s="48"/>
      <c r="Z155" s="39"/>
      <c r="AA155" s="48"/>
    </row>
    <row r="156" spans="1:27" s="21" customFormat="1" ht="15.6">
      <c r="A156" s="9" t="s">
        <v>76</v>
      </c>
      <c r="B156" s="38"/>
      <c r="C156" s="8" t="s">
        <v>7</v>
      </c>
      <c r="D156" s="8" t="s">
        <v>1</v>
      </c>
      <c r="E156" s="44">
        <v>1900</v>
      </c>
      <c r="F156" s="39"/>
      <c r="G156" s="48"/>
      <c r="H156" s="39"/>
      <c r="I156" s="48"/>
      <c r="J156" s="39"/>
      <c r="K156" s="48"/>
      <c r="L156" s="39"/>
      <c r="M156" s="48"/>
      <c r="N156" s="39"/>
      <c r="O156" s="48"/>
      <c r="P156" s="6"/>
      <c r="Q156" s="48"/>
      <c r="R156" s="39"/>
      <c r="S156" s="48"/>
      <c r="T156" s="39"/>
      <c r="U156" s="48"/>
      <c r="V156" s="39"/>
      <c r="W156" s="48"/>
      <c r="X156" s="39"/>
      <c r="Y156" s="48"/>
      <c r="Z156" s="39"/>
      <c r="AA156" s="48"/>
    </row>
    <row r="157" spans="1:27" s="21" customFormat="1" ht="15.6">
      <c r="A157" s="9" t="s">
        <v>297</v>
      </c>
      <c r="B157" s="38"/>
      <c r="C157" s="8"/>
      <c r="D157" s="8" t="s">
        <v>3</v>
      </c>
      <c r="E157" s="44">
        <v>1197.375567034172</v>
      </c>
      <c r="F157" s="39"/>
      <c r="G157" s="48"/>
      <c r="H157" s="39"/>
      <c r="I157" s="48"/>
      <c r="J157" s="39"/>
      <c r="K157" s="48"/>
      <c r="L157" s="39"/>
      <c r="M157" s="48"/>
      <c r="N157" s="39"/>
      <c r="O157" s="48"/>
      <c r="P157" s="6"/>
      <c r="Q157" s="48"/>
      <c r="R157" s="39"/>
      <c r="S157" s="48"/>
      <c r="T157" s="39"/>
      <c r="U157" s="48"/>
      <c r="V157" s="39"/>
      <c r="W157" s="48"/>
      <c r="X157" s="39"/>
      <c r="Y157" s="48"/>
      <c r="Z157" s="39"/>
      <c r="AA157" s="48"/>
    </row>
    <row r="158" spans="1:27" s="21" customFormat="1" ht="15.6">
      <c r="A158" s="9" t="s">
        <v>77</v>
      </c>
      <c r="B158" s="38"/>
      <c r="C158" s="8" t="s">
        <v>7</v>
      </c>
      <c r="D158" s="8" t="s">
        <v>0</v>
      </c>
      <c r="E158" s="44">
        <v>1900</v>
      </c>
      <c r="F158" s="39"/>
      <c r="G158" s="48"/>
      <c r="H158" s="39"/>
      <c r="I158" s="48"/>
      <c r="J158" s="39"/>
      <c r="K158" s="48"/>
      <c r="L158" s="39"/>
      <c r="M158" s="48"/>
      <c r="N158" s="39"/>
      <c r="O158" s="48"/>
      <c r="P158" s="6"/>
      <c r="Q158" s="48"/>
      <c r="R158" s="39"/>
      <c r="S158" s="48"/>
      <c r="T158" s="39"/>
      <c r="U158" s="48"/>
      <c r="V158" s="39"/>
      <c r="W158" s="48"/>
      <c r="X158" s="39"/>
      <c r="Y158" s="48"/>
      <c r="Z158" s="39"/>
      <c r="AA158" s="48"/>
    </row>
    <row r="159" spans="1:27" s="21" customFormat="1" ht="15.6">
      <c r="A159" s="9" t="s">
        <v>209</v>
      </c>
      <c r="B159" s="38"/>
      <c r="C159" s="8"/>
      <c r="D159" s="8" t="s">
        <v>16</v>
      </c>
      <c r="E159" s="44">
        <v>1179.9738974644331</v>
      </c>
      <c r="F159" s="39"/>
      <c r="G159" s="48"/>
      <c r="H159" s="39"/>
      <c r="I159" s="48"/>
      <c r="J159" s="39"/>
      <c r="K159" s="48"/>
      <c r="L159" s="39"/>
      <c r="M159" s="48"/>
      <c r="N159" s="39"/>
      <c r="O159" s="48"/>
      <c r="P159" s="6"/>
      <c r="Q159" s="48"/>
      <c r="R159" s="39"/>
      <c r="S159" s="48"/>
      <c r="T159" s="39"/>
      <c r="U159" s="48"/>
      <c r="V159" s="39"/>
      <c r="W159" s="48"/>
      <c r="X159" s="39"/>
      <c r="Y159" s="48"/>
      <c r="Z159" s="39"/>
      <c r="AA159" s="48"/>
    </row>
    <row r="160" spans="1:27" s="21" customFormat="1" ht="15.6">
      <c r="A160" s="9" t="s">
        <v>157</v>
      </c>
      <c r="B160" s="38"/>
      <c r="C160" s="8">
        <v>4</v>
      </c>
      <c r="D160" s="8" t="s">
        <v>5</v>
      </c>
      <c r="E160" s="44">
        <v>1283.4000000000001</v>
      </c>
      <c r="F160" s="39"/>
      <c r="G160" s="48"/>
      <c r="H160" s="39"/>
      <c r="I160" s="48"/>
      <c r="J160" s="39"/>
      <c r="K160" s="48"/>
      <c r="L160" s="39"/>
      <c r="M160" s="48"/>
      <c r="N160" s="39"/>
      <c r="O160" s="48"/>
      <c r="P160" s="6"/>
      <c r="Q160" s="48"/>
      <c r="R160" s="39"/>
      <c r="S160" s="48"/>
      <c r="T160" s="39"/>
      <c r="U160" s="48"/>
      <c r="V160" s="39"/>
      <c r="W160" s="48"/>
      <c r="X160" s="39"/>
      <c r="Y160" s="48"/>
      <c r="Z160" s="39"/>
      <c r="AA160" s="48"/>
    </row>
    <row r="161" spans="1:27" s="21" customFormat="1" ht="15.6">
      <c r="A161" s="9" t="s">
        <v>350</v>
      </c>
      <c r="B161" s="38"/>
      <c r="C161" s="8"/>
      <c r="D161" s="8" t="s">
        <v>0</v>
      </c>
      <c r="E161" s="44">
        <v>1418</v>
      </c>
      <c r="F161" s="39"/>
      <c r="G161" s="48"/>
      <c r="H161" s="39"/>
      <c r="I161" s="48"/>
      <c r="J161" s="39"/>
      <c r="K161" s="48"/>
      <c r="L161" s="39"/>
      <c r="M161" s="48"/>
      <c r="N161" s="39"/>
      <c r="O161" s="48"/>
      <c r="P161" s="6"/>
      <c r="Q161" s="48"/>
      <c r="R161" s="39"/>
      <c r="S161" s="48"/>
      <c r="T161" s="39"/>
      <c r="U161" s="48"/>
      <c r="V161" s="39"/>
      <c r="W161" s="48"/>
      <c r="X161" s="39"/>
      <c r="Y161" s="48"/>
      <c r="Z161" s="39"/>
      <c r="AA161" s="48"/>
    </row>
    <row r="162" spans="1:27" s="21" customFormat="1" ht="15.6">
      <c r="A162" s="14" t="s">
        <v>235</v>
      </c>
      <c r="B162" s="38" t="s">
        <v>13</v>
      </c>
      <c r="C162" s="38"/>
      <c r="D162" s="38" t="s">
        <v>1</v>
      </c>
      <c r="E162" s="44">
        <v>1265.1113444782168</v>
      </c>
      <c r="F162" s="39">
        <v>14</v>
      </c>
      <c r="G162" s="48">
        <f>((($F$2+2)*($F$2+4)*($F$2+2-2*F162))/(2*($F$2+2*F162)*($F$2+4*F162))+(($F$2+1)-F162+1))*$F$1</f>
        <v>3.2096474953617813</v>
      </c>
      <c r="H162" s="39"/>
      <c r="I162" s="48"/>
      <c r="J162" s="39"/>
      <c r="K162" s="48"/>
      <c r="L162" s="39"/>
      <c r="M162" s="48"/>
      <c r="N162" s="39"/>
      <c r="O162" s="48"/>
      <c r="P162" s="6"/>
      <c r="Q162" s="48"/>
      <c r="R162" s="39"/>
      <c r="S162" s="48"/>
      <c r="T162" s="39"/>
      <c r="U162" s="48"/>
      <c r="V162" s="39"/>
      <c r="W162" s="48"/>
      <c r="X162" s="39"/>
      <c r="Y162" s="48"/>
      <c r="Z162" s="39"/>
      <c r="AA162" s="48"/>
    </row>
    <row r="163" spans="1:27" s="21" customFormat="1" ht="15.6">
      <c r="A163" s="9" t="s">
        <v>78</v>
      </c>
      <c r="B163" s="38"/>
      <c r="C163" s="8" t="s">
        <v>6</v>
      </c>
      <c r="D163" s="8" t="s">
        <v>1</v>
      </c>
      <c r="E163" s="44">
        <v>1900</v>
      </c>
      <c r="F163" s="39"/>
      <c r="G163" s="48"/>
      <c r="H163" s="39"/>
      <c r="I163" s="48"/>
      <c r="J163" s="39"/>
      <c r="K163" s="48"/>
      <c r="L163" s="39"/>
      <c r="M163" s="48"/>
      <c r="N163" s="39"/>
      <c r="O163" s="48"/>
      <c r="P163" s="6"/>
      <c r="Q163" s="48"/>
      <c r="R163" s="39"/>
      <c r="S163" s="48"/>
      <c r="T163" s="39"/>
      <c r="U163" s="48"/>
      <c r="V163" s="39"/>
      <c r="W163" s="48"/>
      <c r="X163" s="39"/>
      <c r="Y163" s="48"/>
      <c r="Z163" s="39"/>
      <c r="AA163" s="48"/>
    </row>
    <row r="164" spans="1:27" s="21" customFormat="1" ht="15.6">
      <c r="A164" s="9" t="s">
        <v>248</v>
      </c>
      <c r="B164" s="38"/>
      <c r="C164" s="8"/>
      <c r="D164" s="8" t="s">
        <v>0</v>
      </c>
      <c r="E164" s="44">
        <v>1291</v>
      </c>
      <c r="F164" s="39"/>
      <c r="G164" s="48"/>
      <c r="H164" s="39"/>
      <c r="I164" s="48"/>
      <c r="J164" s="39"/>
      <c r="K164" s="48"/>
      <c r="L164" s="39"/>
      <c r="M164" s="48"/>
      <c r="N164" s="39"/>
      <c r="O164" s="48"/>
      <c r="P164" s="6"/>
      <c r="Q164" s="48"/>
      <c r="R164" s="39"/>
      <c r="S164" s="48"/>
      <c r="T164" s="39"/>
      <c r="U164" s="48"/>
      <c r="V164" s="39"/>
      <c r="W164" s="48"/>
      <c r="X164" s="39"/>
      <c r="Y164" s="48"/>
      <c r="Z164" s="39"/>
      <c r="AA164" s="48"/>
    </row>
    <row r="165" spans="1:27" s="21" customFormat="1" ht="15.6">
      <c r="A165" s="9" t="s">
        <v>206</v>
      </c>
      <c r="B165" s="38"/>
      <c r="C165" s="8">
        <v>2</v>
      </c>
      <c r="D165" s="8" t="s">
        <v>5</v>
      </c>
      <c r="E165" s="44">
        <v>1481.2462465923782</v>
      </c>
      <c r="F165" s="39"/>
      <c r="G165" s="48"/>
      <c r="H165" s="39"/>
      <c r="I165" s="48"/>
      <c r="J165" s="39"/>
      <c r="K165" s="48"/>
      <c r="L165" s="39"/>
      <c r="M165" s="48"/>
      <c r="N165" s="39"/>
      <c r="O165" s="48"/>
      <c r="P165" s="6"/>
      <c r="Q165" s="48"/>
      <c r="R165" s="39"/>
      <c r="S165" s="48"/>
      <c r="T165" s="39"/>
      <c r="U165" s="48"/>
      <c r="V165" s="39"/>
      <c r="W165" s="48"/>
      <c r="X165" s="39"/>
      <c r="Y165" s="48"/>
      <c r="Z165" s="39"/>
      <c r="AA165" s="48"/>
    </row>
    <row r="166" spans="1:27" s="21" customFormat="1" ht="15.6">
      <c r="A166" s="14" t="s">
        <v>164</v>
      </c>
      <c r="B166" s="38"/>
      <c r="C166" s="40"/>
      <c r="D166" s="38" t="s">
        <v>5</v>
      </c>
      <c r="E166" s="44">
        <v>1257.2949537674915</v>
      </c>
      <c r="F166" s="39"/>
      <c r="G166" s="48"/>
      <c r="H166" s="39"/>
      <c r="I166" s="48"/>
      <c r="J166" s="39"/>
      <c r="K166" s="48"/>
      <c r="L166" s="39"/>
      <c r="M166" s="48"/>
      <c r="N166" s="39"/>
      <c r="O166" s="48"/>
      <c r="P166" s="6"/>
      <c r="Q166" s="48"/>
      <c r="R166" s="39"/>
      <c r="S166" s="48"/>
      <c r="T166" s="39"/>
      <c r="U166" s="48"/>
      <c r="V166" s="39"/>
      <c r="W166" s="48"/>
      <c r="X166" s="39"/>
      <c r="Y166" s="48"/>
      <c r="Z166" s="39"/>
      <c r="AA166" s="48"/>
    </row>
    <row r="167" spans="1:27" s="21" customFormat="1" ht="15.6">
      <c r="A167" s="9" t="s">
        <v>79</v>
      </c>
      <c r="B167" s="38"/>
      <c r="C167" s="8">
        <v>2</v>
      </c>
      <c r="D167" s="8" t="s">
        <v>1</v>
      </c>
      <c r="E167" s="44">
        <v>1574.4621104072648</v>
      </c>
      <c r="F167" s="39"/>
      <c r="G167" s="48"/>
      <c r="H167" s="39"/>
      <c r="I167" s="48"/>
      <c r="J167" s="39"/>
      <c r="K167" s="48"/>
      <c r="L167" s="39"/>
      <c r="M167" s="48"/>
      <c r="N167" s="39"/>
      <c r="O167" s="48"/>
      <c r="P167" s="6"/>
      <c r="Q167" s="48"/>
      <c r="R167" s="39"/>
      <c r="S167" s="48"/>
      <c r="T167" s="39"/>
      <c r="U167" s="48"/>
      <c r="V167" s="39"/>
      <c r="W167" s="48"/>
      <c r="X167" s="39"/>
      <c r="Y167" s="48"/>
      <c r="Z167" s="39"/>
      <c r="AA167" s="48"/>
    </row>
    <row r="168" spans="1:27" s="21" customFormat="1" ht="15.6">
      <c r="A168" s="9" t="s">
        <v>325</v>
      </c>
      <c r="B168" s="38"/>
      <c r="C168" s="8"/>
      <c r="D168" s="8" t="s">
        <v>0</v>
      </c>
      <c r="E168" s="44">
        <v>1458</v>
      </c>
      <c r="F168" s="39"/>
      <c r="G168" s="48"/>
      <c r="H168" s="39"/>
      <c r="I168" s="48"/>
      <c r="J168" s="39"/>
      <c r="K168" s="48"/>
      <c r="L168" s="39"/>
      <c r="M168" s="48"/>
      <c r="N168" s="39"/>
      <c r="O168" s="48"/>
      <c r="P168" s="6"/>
      <c r="Q168" s="48"/>
      <c r="R168" s="39"/>
      <c r="S168" s="48"/>
      <c r="T168" s="39"/>
      <c r="U168" s="48"/>
      <c r="V168" s="39"/>
      <c r="W168" s="48"/>
      <c r="X168" s="39"/>
      <c r="Y168" s="48"/>
      <c r="Z168" s="39"/>
      <c r="AA168" s="48"/>
    </row>
    <row r="169" spans="1:27" s="21" customFormat="1" ht="15.6">
      <c r="A169" s="9" t="s">
        <v>355</v>
      </c>
      <c r="B169" s="38"/>
      <c r="C169" s="8"/>
      <c r="D169" s="8" t="s">
        <v>0</v>
      </c>
      <c r="E169" s="44">
        <v>1274.7885085205407</v>
      </c>
      <c r="F169" s="39">
        <v>12</v>
      </c>
      <c r="G169" s="48">
        <f>((($F$2+2)*($F$2+4)*($F$2+2-2*F169))/(2*($F$2+2*F169)*($F$2+4*F169))+(($F$2+1)-F169+1))*$F$1</f>
        <v>7.9796264855687609</v>
      </c>
      <c r="H169" s="39"/>
      <c r="I169" s="48"/>
      <c r="J169" s="39"/>
      <c r="K169" s="48"/>
      <c r="L169" s="39"/>
      <c r="M169" s="48"/>
      <c r="N169" s="39"/>
      <c r="O169" s="48"/>
      <c r="P169" s="6"/>
      <c r="Q169" s="48"/>
      <c r="R169" s="39"/>
      <c r="S169" s="48"/>
      <c r="T169" s="39"/>
      <c r="U169" s="48"/>
      <c r="V169" s="39"/>
      <c r="W169" s="48"/>
      <c r="X169" s="39"/>
      <c r="Y169" s="48"/>
      <c r="Z169" s="39"/>
      <c r="AA169" s="48"/>
    </row>
    <row r="170" spans="1:27" s="21" customFormat="1" ht="15.6">
      <c r="A170" s="9" t="s">
        <v>80</v>
      </c>
      <c r="B170" s="38"/>
      <c r="C170" s="8" t="s">
        <v>7</v>
      </c>
      <c r="D170" s="8" t="s">
        <v>1</v>
      </c>
      <c r="E170" s="44">
        <v>1900</v>
      </c>
      <c r="F170" s="39"/>
      <c r="G170" s="48"/>
      <c r="H170" s="39"/>
      <c r="I170" s="48"/>
      <c r="J170" s="39"/>
      <c r="K170" s="48"/>
      <c r="L170" s="39"/>
      <c r="M170" s="48"/>
      <c r="N170" s="39"/>
      <c r="O170" s="48"/>
      <c r="P170" s="6"/>
      <c r="Q170" s="48"/>
      <c r="R170" s="39"/>
      <c r="S170" s="48"/>
      <c r="T170" s="39"/>
      <c r="U170" s="48"/>
      <c r="V170" s="39"/>
      <c r="W170" s="48"/>
      <c r="X170" s="39"/>
      <c r="Y170" s="48"/>
      <c r="Z170" s="39"/>
      <c r="AA170" s="48"/>
    </row>
    <row r="171" spans="1:27" s="21" customFormat="1" ht="15.6">
      <c r="A171" s="9" t="s">
        <v>200</v>
      </c>
      <c r="B171" s="70"/>
      <c r="C171" s="17"/>
      <c r="D171" s="38" t="s">
        <v>0</v>
      </c>
      <c r="E171" s="44">
        <v>1563</v>
      </c>
      <c r="F171" s="39"/>
      <c r="G171" s="48"/>
      <c r="H171" s="39"/>
      <c r="I171" s="48"/>
      <c r="J171" s="39"/>
      <c r="K171" s="48"/>
      <c r="L171" s="39"/>
      <c r="M171" s="49"/>
      <c r="N171" s="39"/>
      <c r="O171" s="48"/>
      <c r="P171" s="6"/>
      <c r="Q171" s="49"/>
      <c r="R171" s="39"/>
      <c r="S171" s="48"/>
      <c r="T171" s="39"/>
      <c r="U171" s="48"/>
      <c r="V171" s="39"/>
      <c r="W171" s="48"/>
      <c r="X171" s="39"/>
      <c r="Y171" s="49"/>
      <c r="Z171" s="6"/>
      <c r="AA171" s="49"/>
    </row>
    <row r="172" spans="1:27" s="21" customFormat="1" ht="15.6">
      <c r="A172" s="9" t="s">
        <v>81</v>
      </c>
      <c r="B172" s="38"/>
      <c r="C172" s="8" t="s">
        <v>7</v>
      </c>
      <c r="D172" s="8" t="s">
        <v>0</v>
      </c>
      <c r="E172" s="44">
        <v>1641</v>
      </c>
      <c r="F172" s="39"/>
      <c r="G172" s="48"/>
      <c r="H172" s="39"/>
      <c r="I172" s="48"/>
      <c r="J172" s="39"/>
      <c r="K172" s="48"/>
      <c r="L172" s="39"/>
      <c r="M172" s="48"/>
      <c r="N172" s="39"/>
      <c r="O172" s="48"/>
      <c r="P172" s="6"/>
      <c r="Q172" s="48"/>
      <c r="R172" s="39"/>
      <c r="S172" s="48"/>
      <c r="T172" s="39"/>
      <c r="U172" s="48"/>
      <c r="V172" s="39"/>
      <c r="W172" s="48"/>
      <c r="X172" s="39"/>
      <c r="Y172" s="48"/>
      <c r="Z172" s="39"/>
      <c r="AA172" s="48"/>
    </row>
    <row r="173" spans="1:27" s="21" customFormat="1" ht="15.6">
      <c r="A173" s="9" t="s">
        <v>82</v>
      </c>
      <c r="B173" s="38"/>
      <c r="C173" s="8">
        <v>2</v>
      </c>
      <c r="D173" s="8" t="s">
        <v>0</v>
      </c>
      <c r="E173" s="44">
        <v>1600</v>
      </c>
      <c r="F173" s="39"/>
      <c r="G173" s="48"/>
      <c r="H173" s="39"/>
      <c r="I173" s="48"/>
      <c r="J173" s="39"/>
      <c r="K173" s="48"/>
      <c r="L173" s="39"/>
      <c r="M173" s="48"/>
      <c r="N173" s="39"/>
      <c r="O173" s="48"/>
      <c r="P173" s="6"/>
      <c r="Q173" s="48"/>
      <c r="R173" s="39"/>
      <c r="S173" s="48"/>
      <c r="T173" s="39"/>
      <c r="U173" s="48"/>
      <c r="V173" s="39"/>
      <c r="W173" s="48"/>
      <c r="X173" s="39"/>
      <c r="Y173" s="48"/>
      <c r="Z173" s="39"/>
      <c r="AA173" s="48"/>
    </row>
    <row r="174" spans="1:27" s="21" customFormat="1" ht="15.6">
      <c r="A174" s="9" t="s">
        <v>330</v>
      </c>
      <c r="B174" s="38" t="s">
        <v>13</v>
      </c>
      <c r="C174" s="8">
        <v>2</v>
      </c>
      <c r="D174" s="8" t="s">
        <v>0</v>
      </c>
      <c r="E174" s="44">
        <v>1712</v>
      </c>
      <c r="F174" s="39"/>
      <c r="G174" s="48"/>
      <c r="H174" s="39"/>
      <c r="I174" s="48"/>
      <c r="J174" s="39"/>
      <c r="K174" s="48"/>
      <c r="L174" s="39"/>
      <c r="M174" s="48"/>
      <c r="N174" s="39"/>
      <c r="O174" s="48"/>
      <c r="P174" s="6"/>
      <c r="Q174" s="48"/>
      <c r="R174" s="39"/>
      <c r="S174" s="48"/>
      <c r="T174" s="39"/>
      <c r="U174" s="48"/>
      <c r="V174" s="39"/>
      <c r="W174" s="48"/>
      <c r="X174" s="39"/>
      <c r="Y174" s="48"/>
      <c r="Z174" s="39"/>
      <c r="AA174" s="48"/>
    </row>
    <row r="175" spans="1:27" s="21" customFormat="1" ht="15.6">
      <c r="A175" s="9" t="s">
        <v>83</v>
      </c>
      <c r="B175" s="38"/>
      <c r="C175" s="8">
        <v>3</v>
      </c>
      <c r="D175" s="8" t="s">
        <v>5</v>
      </c>
      <c r="E175" s="44">
        <v>1400</v>
      </c>
      <c r="F175" s="39"/>
      <c r="G175" s="48"/>
      <c r="H175" s="39"/>
      <c r="I175" s="48"/>
      <c r="J175" s="39"/>
      <c r="K175" s="48"/>
      <c r="L175" s="39"/>
      <c r="M175" s="48"/>
      <c r="N175" s="39"/>
      <c r="O175" s="48"/>
      <c r="P175" s="6"/>
      <c r="Q175" s="48"/>
      <c r="R175" s="39"/>
      <c r="S175" s="48"/>
      <c r="T175" s="39"/>
      <c r="U175" s="48"/>
      <c r="V175" s="39"/>
      <c r="W175" s="48"/>
      <c r="X175" s="39"/>
      <c r="Y175" s="48"/>
      <c r="Z175" s="39"/>
      <c r="AA175" s="48"/>
    </row>
    <row r="176" spans="1:27" s="21" customFormat="1" ht="15.6">
      <c r="A176" s="9" t="s">
        <v>195</v>
      </c>
      <c r="B176" s="38"/>
      <c r="C176" s="8"/>
      <c r="D176" s="8" t="s">
        <v>5</v>
      </c>
      <c r="E176" s="44">
        <v>1452.5804314810907</v>
      </c>
      <c r="F176" s="39"/>
      <c r="G176" s="48"/>
      <c r="H176" s="39"/>
      <c r="I176" s="48"/>
      <c r="J176" s="39"/>
      <c r="K176" s="48"/>
      <c r="L176" s="39"/>
      <c r="M176" s="48"/>
      <c r="N176" s="39"/>
      <c r="O176" s="48"/>
      <c r="P176" s="6"/>
      <c r="Q176" s="48"/>
      <c r="R176" s="39"/>
      <c r="S176" s="48"/>
      <c r="T176" s="39"/>
      <c r="U176" s="48"/>
      <c r="V176" s="39"/>
      <c r="W176" s="48"/>
      <c r="X176" s="39"/>
      <c r="Y176" s="48"/>
      <c r="Z176" s="39"/>
      <c r="AA176" s="48"/>
    </row>
    <row r="177" spans="1:27" s="21" customFormat="1" ht="15.6">
      <c r="A177" s="9" t="s">
        <v>84</v>
      </c>
      <c r="B177" s="38"/>
      <c r="C177" s="8">
        <v>4</v>
      </c>
      <c r="D177" s="8" t="s">
        <v>4</v>
      </c>
      <c r="E177" s="44">
        <v>1227.8</v>
      </c>
      <c r="F177" s="39"/>
      <c r="G177" s="48"/>
      <c r="H177" s="39"/>
      <c r="I177" s="48"/>
      <c r="J177" s="39"/>
      <c r="K177" s="48"/>
      <c r="L177" s="39"/>
      <c r="M177" s="48"/>
      <c r="N177" s="39"/>
      <c r="O177" s="48"/>
      <c r="P177" s="6"/>
      <c r="Q177" s="48"/>
      <c r="R177" s="39"/>
      <c r="S177" s="48"/>
      <c r="T177" s="39"/>
      <c r="U177" s="48"/>
      <c r="V177" s="39"/>
      <c r="W177" s="48"/>
      <c r="X177" s="39"/>
      <c r="Y177" s="48"/>
      <c r="Z177" s="39"/>
      <c r="AA177" s="48"/>
    </row>
    <row r="178" spans="1:27" s="21" customFormat="1" ht="15.6">
      <c r="A178" s="9" t="s">
        <v>85</v>
      </c>
      <c r="B178" s="38" t="s">
        <v>8</v>
      </c>
      <c r="C178" s="8" t="s">
        <v>8</v>
      </c>
      <c r="D178" s="8" t="s">
        <v>0</v>
      </c>
      <c r="E178" s="44">
        <v>1900</v>
      </c>
      <c r="F178" s="39"/>
      <c r="G178" s="48"/>
      <c r="H178" s="39"/>
      <c r="I178" s="48"/>
      <c r="J178" s="39"/>
      <c r="K178" s="48"/>
      <c r="L178" s="39"/>
      <c r="M178" s="48"/>
      <c r="N178" s="39"/>
      <c r="O178" s="48"/>
      <c r="P178" s="6"/>
      <c r="Q178" s="48"/>
      <c r="R178" s="39"/>
      <c r="S178" s="48"/>
      <c r="T178" s="39"/>
      <c r="U178" s="48"/>
      <c r="V178" s="39"/>
      <c r="W178" s="48"/>
      <c r="X178" s="39"/>
      <c r="Y178" s="48"/>
      <c r="Z178" s="39"/>
      <c r="AA178" s="48"/>
    </row>
    <row r="179" spans="1:27" s="21" customFormat="1" ht="15.6">
      <c r="A179" s="9" t="s">
        <v>86</v>
      </c>
      <c r="B179" s="38"/>
      <c r="C179" s="8">
        <v>3</v>
      </c>
      <c r="D179" s="8" t="s">
        <v>4</v>
      </c>
      <c r="E179" s="44">
        <v>1400</v>
      </c>
      <c r="F179" s="39"/>
      <c r="G179" s="48"/>
      <c r="H179" s="39"/>
      <c r="I179" s="48"/>
      <c r="J179" s="39"/>
      <c r="K179" s="48"/>
      <c r="L179" s="39"/>
      <c r="M179" s="48"/>
      <c r="N179" s="39"/>
      <c r="O179" s="48"/>
      <c r="P179" s="6"/>
      <c r="Q179" s="48"/>
      <c r="R179" s="39"/>
      <c r="S179" s="48"/>
      <c r="T179" s="39"/>
      <c r="U179" s="48"/>
      <c r="V179" s="39"/>
      <c r="W179" s="48"/>
      <c r="X179" s="39"/>
      <c r="Y179" s="48"/>
      <c r="Z179" s="39"/>
      <c r="AA179" s="48"/>
    </row>
    <row r="180" spans="1:27" s="21" customFormat="1" ht="15.6">
      <c r="A180" s="9" t="s">
        <v>87</v>
      </c>
      <c r="B180" s="38"/>
      <c r="C180" s="8">
        <v>3</v>
      </c>
      <c r="D180" s="8" t="s">
        <v>3</v>
      </c>
      <c r="E180" s="44">
        <v>1400</v>
      </c>
      <c r="F180" s="39"/>
      <c r="G180" s="48"/>
      <c r="H180" s="39"/>
      <c r="I180" s="48"/>
      <c r="J180" s="39"/>
      <c r="K180" s="48"/>
      <c r="L180" s="39"/>
      <c r="M180" s="48"/>
      <c r="N180" s="39"/>
      <c r="O180" s="48"/>
      <c r="P180" s="6"/>
      <c r="Q180" s="48"/>
      <c r="R180" s="39"/>
      <c r="S180" s="48"/>
      <c r="T180" s="39"/>
      <c r="U180" s="48"/>
      <c r="V180" s="39"/>
      <c r="W180" s="48"/>
      <c r="X180" s="39"/>
      <c r="Y180" s="48"/>
      <c r="Z180" s="39"/>
      <c r="AA180" s="48"/>
    </row>
    <row r="181" spans="1:27" s="21" customFormat="1" ht="15.6">
      <c r="A181" s="9" t="s">
        <v>88</v>
      </c>
      <c r="B181" s="38" t="s">
        <v>8</v>
      </c>
      <c r="C181" s="8" t="s">
        <v>7</v>
      </c>
      <c r="D181" s="8" t="s">
        <v>1</v>
      </c>
      <c r="E181" s="44">
        <v>1900</v>
      </c>
      <c r="F181" s="39"/>
      <c r="G181" s="48"/>
      <c r="H181" s="39"/>
      <c r="I181" s="48"/>
      <c r="J181" s="39"/>
      <c r="K181" s="48"/>
      <c r="L181" s="39"/>
      <c r="M181" s="48"/>
      <c r="N181" s="39"/>
      <c r="O181" s="48"/>
      <c r="P181" s="6"/>
      <c r="Q181" s="48"/>
      <c r="R181" s="39"/>
      <c r="S181" s="48"/>
      <c r="T181" s="39"/>
      <c r="U181" s="48"/>
      <c r="V181" s="39"/>
      <c r="W181" s="48"/>
      <c r="X181" s="39"/>
      <c r="Y181" s="48"/>
      <c r="Z181" s="39"/>
      <c r="AA181" s="48"/>
    </row>
    <row r="182" spans="1:27" s="21" customFormat="1" ht="15.6">
      <c r="A182" s="9" t="s">
        <v>348</v>
      </c>
      <c r="B182" s="38"/>
      <c r="C182" s="8"/>
      <c r="D182" s="8" t="s">
        <v>0</v>
      </c>
      <c r="E182" s="44">
        <v>1508.2804077832222</v>
      </c>
      <c r="F182" s="39">
        <v>4</v>
      </c>
      <c r="G182" s="48">
        <f>((($F$2+2)*($F$2+4)*($F$2+2-2*F182))/(2*($F$2+2*F182)*($F$2+4*F182))+(($F$2+1)-F182+1))*$F$1</f>
        <v>31.239669421487609</v>
      </c>
      <c r="H182" s="39"/>
      <c r="I182" s="48"/>
      <c r="J182" s="39"/>
      <c r="K182" s="48"/>
      <c r="L182" s="39"/>
      <c r="M182" s="48"/>
      <c r="N182" s="39"/>
      <c r="O182" s="48"/>
      <c r="P182" s="6"/>
      <c r="Q182" s="48"/>
      <c r="R182" s="39"/>
      <c r="S182" s="48"/>
      <c r="T182" s="39"/>
      <c r="U182" s="48"/>
      <c r="V182" s="39"/>
      <c r="W182" s="48"/>
      <c r="X182" s="39"/>
      <c r="Y182" s="48"/>
      <c r="Z182" s="39"/>
      <c r="AA182" s="48"/>
    </row>
    <row r="183" spans="1:27" s="21" customFormat="1" ht="15.6">
      <c r="A183" s="9" t="s">
        <v>172</v>
      </c>
      <c r="B183" s="38"/>
      <c r="C183" s="8"/>
      <c r="D183" s="8" t="s">
        <v>5</v>
      </c>
      <c r="E183" s="44">
        <v>1256.3079473960015</v>
      </c>
      <c r="F183" s="39"/>
      <c r="G183" s="48"/>
      <c r="H183" s="39"/>
      <c r="I183" s="48"/>
      <c r="J183" s="39"/>
      <c r="K183" s="48"/>
      <c r="L183" s="39"/>
      <c r="M183" s="48"/>
      <c r="N183" s="39"/>
      <c r="O183" s="48"/>
      <c r="P183" s="6"/>
      <c r="Q183" s="48"/>
      <c r="R183" s="39"/>
      <c r="S183" s="48"/>
      <c r="T183" s="39"/>
      <c r="U183" s="48"/>
      <c r="V183" s="39"/>
      <c r="W183" s="48"/>
      <c r="X183" s="39"/>
      <c r="Y183" s="48"/>
      <c r="Z183" s="39"/>
      <c r="AA183" s="48"/>
    </row>
    <row r="184" spans="1:27" s="21" customFormat="1" ht="15.6">
      <c r="A184" s="9" t="s">
        <v>331</v>
      </c>
      <c r="B184" s="38"/>
      <c r="C184" s="8"/>
      <c r="D184" s="8" t="s">
        <v>0</v>
      </c>
      <c r="E184" s="44">
        <v>1687.8507980622076</v>
      </c>
      <c r="F184" s="39"/>
      <c r="G184" s="48"/>
      <c r="H184" s="39"/>
      <c r="I184" s="48"/>
      <c r="J184" s="39"/>
      <c r="K184" s="48"/>
      <c r="L184" s="39"/>
      <c r="M184" s="48"/>
      <c r="N184" s="39"/>
      <c r="O184" s="48"/>
      <c r="P184" s="6"/>
      <c r="Q184" s="48"/>
      <c r="R184" s="39"/>
      <c r="S184" s="48"/>
      <c r="T184" s="39"/>
      <c r="U184" s="48"/>
      <c r="V184" s="39"/>
      <c r="W184" s="48"/>
      <c r="X184" s="39"/>
      <c r="Y184" s="48"/>
      <c r="Z184" s="39"/>
      <c r="AA184" s="48"/>
    </row>
    <row r="185" spans="1:27" s="21" customFormat="1" ht="15.6">
      <c r="A185" s="14" t="s">
        <v>162</v>
      </c>
      <c r="B185" s="38" t="s">
        <v>13</v>
      </c>
      <c r="C185" s="40"/>
      <c r="D185" s="38" t="s">
        <v>1</v>
      </c>
      <c r="E185" s="44">
        <v>1521.1594383872402</v>
      </c>
      <c r="F185" s="39"/>
      <c r="G185" s="48"/>
      <c r="H185" s="39"/>
      <c r="I185" s="48"/>
      <c r="J185" s="39"/>
      <c r="K185" s="48"/>
      <c r="L185" s="39"/>
      <c r="M185" s="48"/>
      <c r="N185" s="39"/>
      <c r="O185" s="48"/>
      <c r="P185" s="6"/>
      <c r="Q185" s="48"/>
      <c r="R185" s="39"/>
      <c r="S185" s="48"/>
      <c r="T185" s="39"/>
      <c r="U185" s="48"/>
      <c r="V185" s="39"/>
      <c r="W185" s="48"/>
      <c r="X185" s="39"/>
      <c r="Y185" s="48"/>
      <c r="Z185" s="39"/>
      <c r="AA185" s="48"/>
    </row>
    <row r="186" spans="1:27" s="21" customFormat="1" ht="15.6">
      <c r="A186" s="9" t="s">
        <v>89</v>
      </c>
      <c r="B186" s="38"/>
      <c r="C186" s="8"/>
      <c r="D186" s="8" t="s">
        <v>0</v>
      </c>
      <c r="E186" s="44">
        <v>1687.5760535602803</v>
      </c>
      <c r="F186" s="39"/>
      <c r="G186" s="48"/>
      <c r="H186" s="39"/>
      <c r="I186" s="48"/>
      <c r="J186" s="39"/>
      <c r="K186" s="48"/>
      <c r="L186" s="39"/>
      <c r="M186" s="48"/>
      <c r="N186" s="39"/>
      <c r="O186" s="48"/>
      <c r="P186" s="6"/>
      <c r="Q186" s="48"/>
      <c r="R186" s="39"/>
      <c r="S186" s="48"/>
      <c r="T186" s="39"/>
      <c r="U186" s="48"/>
      <c r="V186" s="39"/>
      <c r="W186" s="48"/>
      <c r="X186" s="39"/>
      <c r="Y186" s="48"/>
      <c r="Z186" s="39"/>
      <c r="AA186" s="48"/>
    </row>
    <row r="187" spans="1:27" s="21" customFormat="1" ht="15.6">
      <c r="A187" s="9" t="s">
        <v>332</v>
      </c>
      <c r="B187" s="38" t="s">
        <v>8</v>
      </c>
      <c r="C187" s="8" t="s">
        <v>6</v>
      </c>
      <c r="D187" s="8" t="s">
        <v>0</v>
      </c>
      <c r="E187" s="44">
        <v>1685.6813520527371</v>
      </c>
      <c r="F187" s="39"/>
      <c r="G187" s="48"/>
      <c r="H187" s="39"/>
      <c r="I187" s="48"/>
      <c r="J187" s="39"/>
      <c r="K187" s="48"/>
      <c r="L187" s="39"/>
      <c r="M187" s="48"/>
      <c r="N187" s="39"/>
      <c r="O187" s="48"/>
      <c r="P187" s="6"/>
      <c r="Q187" s="48"/>
      <c r="R187" s="39"/>
      <c r="S187" s="48"/>
      <c r="T187" s="39"/>
      <c r="U187" s="48"/>
      <c r="V187" s="39"/>
      <c r="W187" s="48"/>
      <c r="X187" s="39"/>
      <c r="Y187" s="48"/>
      <c r="Z187" s="39"/>
      <c r="AA187" s="48"/>
    </row>
    <row r="188" spans="1:27" s="21" customFormat="1" ht="15.6">
      <c r="A188" s="9" t="s">
        <v>310</v>
      </c>
      <c r="B188" s="38"/>
      <c r="C188" s="8"/>
      <c r="D188" s="8" t="s">
        <v>2</v>
      </c>
      <c r="E188" s="44">
        <v>1121.1288967650528</v>
      </c>
      <c r="F188" s="39"/>
      <c r="G188" s="48"/>
      <c r="H188" s="39"/>
      <c r="I188" s="48"/>
      <c r="J188" s="39"/>
      <c r="K188" s="48"/>
      <c r="L188" s="39"/>
      <c r="M188" s="48"/>
      <c r="N188" s="39"/>
      <c r="O188" s="48"/>
      <c r="P188" s="6"/>
      <c r="Q188" s="48"/>
      <c r="R188" s="39"/>
      <c r="S188" s="48"/>
      <c r="T188" s="39"/>
      <c r="U188" s="48"/>
      <c r="V188" s="39"/>
      <c r="W188" s="48"/>
      <c r="X188" s="39"/>
      <c r="Y188" s="48"/>
      <c r="Z188" s="39"/>
      <c r="AA188" s="48"/>
    </row>
    <row r="189" spans="1:27" s="21" customFormat="1" ht="15.6">
      <c r="A189" s="9" t="s">
        <v>314</v>
      </c>
      <c r="B189" s="38"/>
      <c r="C189" s="8"/>
      <c r="D189" s="8" t="s">
        <v>1</v>
      </c>
      <c r="E189" s="44">
        <v>1207.1615952463899</v>
      </c>
      <c r="F189" s="39"/>
      <c r="G189" s="48"/>
      <c r="H189" s="39"/>
      <c r="I189" s="48"/>
      <c r="J189" s="39"/>
      <c r="K189" s="48"/>
      <c r="L189" s="39"/>
      <c r="M189" s="48"/>
      <c r="N189" s="39"/>
      <c r="O189" s="48"/>
      <c r="P189" s="6"/>
      <c r="Q189" s="48"/>
      <c r="R189" s="39"/>
      <c r="S189" s="48"/>
      <c r="T189" s="39"/>
      <c r="U189" s="48"/>
      <c r="V189" s="39"/>
      <c r="W189" s="48"/>
      <c r="X189" s="39"/>
      <c r="Y189" s="48"/>
      <c r="Z189" s="39"/>
      <c r="AA189" s="48"/>
    </row>
    <row r="190" spans="1:27" s="21" customFormat="1" ht="15.6">
      <c r="A190" s="9" t="s">
        <v>243</v>
      </c>
      <c r="B190" s="38"/>
      <c r="C190" s="8"/>
      <c r="D190" s="8" t="s">
        <v>1</v>
      </c>
      <c r="E190" s="44">
        <v>1565</v>
      </c>
      <c r="F190" s="39"/>
      <c r="G190" s="48"/>
      <c r="H190" s="39"/>
      <c r="I190" s="48"/>
      <c r="J190" s="39"/>
      <c r="K190" s="48"/>
      <c r="L190" s="39"/>
      <c r="M190" s="48"/>
      <c r="N190" s="39"/>
      <c r="O190" s="48"/>
      <c r="P190" s="6"/>
      <c r="Q190" s="48"/>
      <c r="R190" s="39"/>
      <c r="S190" s="48"/>
      <c r="T190" s="39"/>
      <c r="U190" s="48"/>
      <c r="V190" s="39"/>
      <c r="W190" s="48"/>
      <c r="X190" s="39"/>
      <c r="Y190" s="48"/>
      <c r="Z190" s="39"/>
      <c r="AA190" s="48"/>
    </row>
    <row r="191" spans="1:27" s="21" customFormat="1" ht="15.6">
      <c r="A191" s="9" t="s">
        <v>91</v>
      </c>
      <c r="B191" s="38"/>
      <c r="C191" s="8">
        <v>3</v>
      </c>
      <c r="D191" s="8" t="s">
        <v>5</v>
      </c>
      <c r="E191" s="44">
        <v>1453.6</v>
      </c>
      <c r="F191" s="39"/>
      <c r="G191" s="48"/>
      <c r="H191" s="39"/>
      <c r="I191" s="48"/>
      <c r="J191" s="39"/>
      <c r="K191" s="48"/>
      <c r="L191" s="39"/>
      <c r="M191" s="48"/>
      <c r="N191" s="39"/>
      <c r="O191" s="48"/>
      <c r="P191" s="6"/>
      <c r="Q191" s="48"/>
      <c r="R191" s="39"/>
      <c r="S191" s="48"/>
      <c r="T191" s="39"/>
      <c r="U191" s="48"/>
      <c r="V191" s="39"/>
      <c r="W191" s="48"/>
      <c r="X191" s="39"/>
      <c r="Y191" s="48"/>
      <c r="Z191" s="39"/>
      <c r="AA191" s="48"/>
    </row>
    <row r="192" spans="1:27" s="21" customFormat="1" ht="15.6">
      <c r="A192" s="9" t="s">
        <v>242</v>
      </c>
      <c r="B192" s="38"/>
      <c r="C192" s="8"/>
      <c r="D192" s="8" t="s">
        <v>5</v>
      </c>
      <c r="E192" s="44">
        <v>1166.554414732901</v>
      </c>
      <c r="F192" s="39"/>
      <c r="G192" s="48"/>
      <c r="H192" s="39"/>
      <c r="I192" s="48"/>
      <c r="J192" s="39"/>
      <c r="K192" s="48"/>
      <c r="L192" s="39"/>
      <c r="M192" s="48"/>
      <c r="N192" s="39"/>
      <c r="O192" s="48"/>
      <c r="P192" s="6"/>
      <c r="Q192" s="48"/>
      <c r="R192" s="39"/>
      <c r="S192" s="48"/>
      <c r="T192" s="39"/>
      <c r="U192" s="48"/>
      <c r="V192" s="39"/>
      <c r="W192" s="48"/>
      <c r="X192" s="39"/>
      <c r="Y192" s="48"/>
      <c r="Z192" s="39"/>
      <c r="AA192" s="48"/>
    </row>
    <row r="193" spans="1:27" s="21" customFormat="1" ht="15.6">
      <c r="A193" s="9" t="s">
        <v>92</v>
      </c>
      <c r="B193" s="38"/>
      <c r="C193" s="8">
        <v>3</v>
      </c>
      <c r="D193" s="8" t="s">
        <v>5</v>
      </c>
      <c r="E193" s="44">
        <v>1400</v>
      </c>
      <c r="F193" s="39"/>
      <c r="G193" s="48"/>
      <c r="H193" s="39"/>
      <c r="I193" s="48"/>
      <c r="J193" s="39"/>
      <c r="K193" s="48"/>
      <c r="L193" s="39"/>
      <c r="M193" s="48"/>
      <c r="N193" s="39"/>
      <c r="O193" s="48"/>
      <c r="P193" s="6"/>
      <c r="Q193" s="48"/>
      <c r="R193" s="39"/>
      <c r="S193" s="48"/>
      <c r="T193" s="39"/>
      <c r="U193" s="48"/>
      <c r="V193" s="39"/>
      <c r="W193" s="48"/>
      <c r="X193" s="39"/>
      <c r="Y193" s="48"/>
      <c r="Z193" s="39"/>
      <c r="AA193" s="48"/>
    </row>
    <row r="194" spans="1:27" s="21" customFormat="1" ht="15.6">
      <c r="A194" s="9" t="s">
        <v>236</v>
      </c>
      <c r="B194" s="38"/>
      <c r="C194" s="8"/>
      <c r="D194" s="8" t="s">
        <v>1</v>
      </c>
      <c r="E194" s="44">
        <v>1459</v>
      </c>
      <c r="F194" s="39"/>
      <c r="G194" s="48"/>
      <c r="H194" s="39"/>
      <c r="I194" s="48"/>
      <c r="J194" s="39"/>
      <c r="K194" s="48"/>
      <c r="L194" s="39"/>
      <c r="M194" s="48"/>
      <c r="N194" s="39"/>
      <c r="O194" s="48"/>
      <c r="P194" s="6"/>
      <c r="Q194" s="48"/>
      <c r="R194" s="39"/>
      <c r="S194" s="48"/>
      <c r="T194" s="39"/>
      <c r="U194" s="48"/>
      <c r="V194" s="39"/>
      <c r="W194" s="48"/>
      <c r="X194" s="39"/>
      <c r="Y194" s="48"/>
      <c r="Z194" s="39"/>
      <c r="AA194" s="48"/>
    </row>
    <row r="195" spans="1:27" s="21" customFormat="1" ht="15.6">
      <c r="A195" s="14" t="s">
        <v>93</v>
      </c>
      <c r="B195" s="38"/>
      <c r="C195" s="8">
        <v>4</v>
      </c>
      <c r="D195" s="8" t="s">
        <v>4</v>
      </c>
      <c r="E195" s="44">
        <v>1207.8</v>
      </c>
      <c r="F195" s="39"/>
      <c r="G195" s="48"/>
      <c r="H195" s="39"/>
      <c r="I195" s="48"/>
      <c r="J195" s="39"/>
      <c r="K195" s="48"/>
      <c r="L195" s="39"/>
      <c r="M195" s="48"/>
      <c r="N195" s="39"/>
      <c r="O195" s="48"/>
      <c r="P195" s="6"/>
      <c r="Q195" s="48"/>
      <c r="R195" s="39"/>
      <c r="S195" s="48"/>
      <c r="T195" s="39"/>
      <c r="U195" s="48"/>
      <c r="V195" s="39"/>
      <c r="W195" s="48"/>
      <c r="X195" s="39"/>
      <c r="Y195" s="48"/>
      <c r="Z195" s="39"/>
      <c r="AA195" s="48"/>
    </row>
    <row r="196" spans="1:27" s="21" customFormat="1" ht="15.6">
      <c r="A196" s="9" t="s">
        <v>94</v>
      </c>
      <c r="B196" s="38"/>
      <c r="C196" s="8">
        <v>4</v>
      </c>
      <c r="D196" s="8" t="s">
        <v>5</v>
      </c>
      <c r="E196" s="44">
        <v>1200</v>
      </c>
      <c r="F196" s="39"/>
      <c r="G196" s="48"/>
      <c r="H196" s="39"/>
      <c r="I196" s="48"/>
      <c r="J196" s="39"/>
      <c r="K196" s="48"/>
      <c r="L196" s="39"/>
      <c r="M196" s="48"/>
      <c r="N196" s="39"/>
      <c r="O196" s="48"/>
      <c r="P196" s="6"/>
      <c r="Q196" s="48"/>
      <c r="R196" s="39"/>
      <c r="S196" s="48"/>
      <c r="T196" s="39"/>
      <c r="U196" s="48"/>
      <c r="V196" s="39"/>
      <c r="W196" s="48"/>
      <c r="X196" s="39"/>
      <c r="Y196" s="48"/>
      <c r="Z196" s="39"/>
      <c r="AA196" s="48"/>
    </row>
    <row r="197" spans="1:27" s="21" customFormat="1" ht="15.6">
      <c r="A197" s="9" t="s">
        <v>95</v>
      </c>
      <c r="B197" s="38"/>
      <c r="C197" s="8">
        <v>3</v>
      </c>
      <c r="D197" s="8" t="s">
        <v>1</v>
      </c>
      <c r="E197" s="44">
        <v>1400</v>
      </c>
      <c r="F197" s="39"/>
      <c r="G197" s="48"/>
      <c r="H197" s="39"/>
      <c r="I197" s="48"/>
      <c r="J197" s="39"/>
      <c r="K197" s="48"/>
      <c r="L197" s="39"/>
      <c r="M197" s="48"/>
      <c r="N197" s="39"/>
      <c r="O197" s="48"/>
      <c r="P197" s="6"/>
      <c r="Q197" s="48"/>
      <c r="R197" s="39"/>
      <c r="S197" s="48"/>
      <c r="T197" s="39"/>
      <c r="U197" s="48"/>
      <c r="V197" s="39"/>
      <c r="W197" s="48"/>
      <c r="X197" s="39"/>
      <c r="Y197" s="48"/>
      <c r="Z197" s="39"/>
      <c r="AA197" s="48"/>
    </row>
    <row r="198" spans="1:27" s="21" customFormat="1" ht="15.6">
      <c r="A198" s="9" t="s">
        <v>96</v>
      </c>
      <c r="B198" s="38"/>
      <c r="C198" s="8"/>
      <c r="D198" s="8" t="s">
        <v>0</v>
      </c>
      <c r="E198" s="44">
        <v>1200</v>
      </c>
      <c r="F198" s="39"/>
      <c r="G198" s="48"/>
      <c r="H198" s="39"/>
      <c r="I198" s="48"/>
      <c r="J198" s="39"/>
      <c r="K198" s="48"/>
      <c r="L198" s="39"/>
      <c r="M198" s="48"/>
      <c r="N198" s="39"/>
      <c r="O198" s="48"/>
      <c r="P198" s="6"/>
      <c r="Q198" s="48"/>
      <c r="R198" s="39"/>
      <c r="S198" s="48"/>
      <c r="T198" s="39"/>
      <c r="U198" s="48"/>
      <c r="V198" s="39"/>
      <c r="W198" s="49"/>
      <c r="X198" s="39"/>
      <c r="Y198" s="48"/>
      <c r="Z198" s="39"/>
      <c r="AA198" s="48"/>
    </row>
    <row r="199" spans="1:27" s="21" customFormat="1" ht="15.6">
      <c r="A199" s="9" t="s">
        <v>97</v>
      </c>
      <c r="B199" s="38"/>
      <c r="C199" s="8">
        <v>1</v>
      </c>
      <c r="D199" s="8" t="s">
        <v>1</v>
      </c>
      <c r="E199" s="44">
        <v>1800</v>
      </c>
      <c r="F199" s="39"/>
      <c r="G199" s="48"/>
      <c r="H199" s="39"/>
      <c r="I199" s="48"/>
      <c r="J199" s="39"/>
      <c r="K199" s="48"/>
      <c r="L199" s="39"/>
      <c r="M199" s="48"/>
      <c r="N199" s="39"/>
      <c r="O199" s="48"/>
      <c r="P199" s="6"/>
      <c r="Q199" s="48"/>
      <c r="R199" s="39"/>
      <c r="S199" s="48"/>
      <c r="T199" s="39"/>
      <c r="U199" s="48"/>
      <c r="V199" s="39"/>
      <c r="W199" s="48"/>
      <c r="X199" s="39"/>
      <c r="Y199" s="48"/>
      <c r="Z199" s="39"/>
      <c r="AA199" s="48"/>
    </row>
    <row r="200" spans="1:27" s="21" customFormat="1" ht="15.6">
      <c r="A200" s="9" t="s">
        <v>249</v>
      </c>
      <c r="B200" s="38"/>
      <c r="C200" s="8"/>
      <c r="D200" s="8" t="s">
        <v>0</v>
      </c>
      <c r="E200" s="44">
        <v>1555.5683889640504</v>
      </c>
      <c r="F200" s="39"/>
      <c r="G200" s="48"/>
      <c r="H200" s="39"/>
      <c r="I200" s="48"/>
      <c r="J200" s="39"/>
      <c r="K200" s="48"/>
      <c r="L200" s="39"/>
      <c r="M200" s="48"/>
      <c r="N200" s="39"/>
      <c r="O200" s="48"/>
      <c r="P200" s="6"/>
      <c r="Q200" s="48"/>
      <c r="R200" s="39"/>
      <c r="S200" s="48"/>
      <c r="T200" s="39"/>
      <c r="U200" s="48"/>
      <c r="V200" s="39"/>
      <c r="W200" s="48"/>
      <c r="X200" s="39"/>
      <c r="Y200" s="48"/>
      <c r="Z200" s="39"/>
      <c r="AA200" s="48"/>
    </row>
    <row r="201" spans="1:27" s="21" customFormat="1" ht="15.6">
      <c r="A201" s="9" t="s">
        <v>98</v>
      </c>
      <c r="B201" s="38"/>
      <c r="C201" s="8">
        <v>2</v>
      </c>
      <c r="D201" s="8" t="s">
        <v>1</v>
      </c>
      <c r="E201" s="44">
        <v>1511.3627864965367</v>
      </c>
      <c r="F201" s="39"/>
      <c r="G201" s="48"/>
      <c r="H201" s="39"/>
      <c r="I201" s="48"/>
      <c r="J201" s="39"/>
      <c r="K201" s="48"/>
      <c r="L201" s="39"/>
      <c r="M201" s="48"/>
      <c r="N201" s="39"/>
      <c r="O201" s="48"/>
      <c r="P201" s="6"/>
      <c r="Q201" s="48"/>
      <c r="R201" s="39"/>
      <c r="S201" s="48"/>
      <c r="T201" s="39"/>
      <c r="U201" s="48"/>
      <c r="V201" s="39"/>
      <c r="W201" s="48"/>
      <c r="X201" s="39"/>
      <c r="Y201" s="48"/>
      <c r="Z201" s="39"/>
      <c r="AA201" s="48"/>
    </row>
    <row r="202" spans="1:27" s="21" customFormat="1" ht="15.6">
      <c r="A202" s="9" t="s">
        <v>238</v>
      </c>
      <c r="B202" s="38"/>
      <c r="C202" s="8"/>
      <c r="D202" s="8" t="s">
        <v>2</v>
      </c>
      <c r="E202" s="44">
        <v>1327</v>
      </c>
      <c r="F202" s="39"/>
      <c r="G202" s="48"/>
      <c r="H202" s="39"/>
      <c r="I202" s="48"/>
      <c r="J202" s="39"/>
      <c r="K202" s="48"/>
      <c r="L202" s="39"/>
      <c r="M202" s="48"/>
      <c r="N202" s="39"/>
      <c r="O202" s="48"/>
      <c r="P202" s="6"/>
      <c r="Q202" s="48"/>
      <c r="R202" s="39"/>
      <c r="S202" s="48"/>
      <c r="T202" s="39"/>
      <c r="U202" s="48"/>
      <c r="V202" s="39"/>
      <c r="W202" s="48"/>
      <c r="X202" s="39"/>
      <c r="Y202" s="48"/>
      <c r="Z202" s="39"/>
      <c r="AA202" s="48"/>
    </row>
    <row r="203" spans="1:27" s="21" customFormat="1" ht="15.6">
      <c r="A203" s="9" t="s">
        <v>99</v>
      </c>
      <c r="B203" s="38"/>
      <c r="C203" s="8" t="s">
        <v>7</v>
      </c>
      <c r="D203" s="8" t="s">
        <v>1</v>
      </c>
      <c r="E203" s="44">
        <v>1394.3611406187033</v>
      </c>
      <c r="F203" s="39"/>
      <c r="G203" s="48"/>
      <c r="H203" s="39"/>
      <c r="I203" s="48"/>
      <c r="J203" s="39"/>
      <c r="K203" s="48"/>
      <c r="L203" s="39"/>
      <c r="M203" s="48"/>
      <c r="N203" s="39"/>
      <c r="O203" s="48"/>
      <c r="P203" s="6"/>
      <c r="Q203" s="48"/>
      <c r="R203" s="39"/>
      <c r="S203" s="48"/>
      <c r="T203" s="39"/>
      <c r="U203" s="48"/>
      <c r="V203" s="39"/>
      <c r="W203" s="48"/>
      <c r="X203" s="39"/>
      <c r="Y203" s="48"/>
      <c r="Z203" s="39"/>
      <c r="AA203" s="48"/>
    </row>
    <row r="204" spans="1:27" s="21" customFormat="1" ht="15.6">
      <c r="A204" s="9" t="s">
        <v>100</v>
      </c>
      <c r="B204" s="38"/>
      <c r="C204" s="8">
        <v>2</v>
      </c>
      <c r="D204" s="8" t="s">
        <v>1</v>
      </c>
      <c r="E204" s="44">
        <v>1600</v>
      </c>
      <c r="F204" s="39"/>
      <c r="G204" s="48"/>
      <c r="H204" s="39"/>
      <c r="I204" s="48"/>
      <c r="J204" s="39"/>
      <c r="K204" s="48"/>
      <c r="L204" s="39"/>
      <c r="M204" s="48"/>
      <c r="N204" s="39"/>
      <c r="O204" s="48"/>
      <c r="P204" s="6"/>
      <c r="Q204" s="48"/>
      <c r="R204" s="39"/>
      <c r="S204" s="48"/>
      <c r="T204" s="39"/>
      <c r="U204" s="48"/>
      <c r="V204" s="39"/>
      <c r="W204" s="48"/>
      <c r="X204" s="39"/>
      <c r="Y204" s="48"/>
      <c r="Z204" s="39"/>
      <c r="AA204" s="48"/>
    </row>
    <row r="205" spans="1:27" s="21" customFormat="1" ht="15.6">
      <c r="A205" s="9" t="s">
        <v>101</v>
      </c>
      <c r="B205" s="38"/>
      <c r="C205" s="8">
        <v>4</v>
      </c>
      <c r="D205" s="8" t="s">
        <v>16</v>
      </c>
      <c r="E205" s="44">
        <v>1200</v>
      </c>
      <c r="F205" s="39"/>
      <c r="G205" s="48"/>
      <c r="H205" s="39"/>
      <c r="I205" s="48"/>
      <c r="J205" s="39"/>
      <c r="K205" s="48"/>
      <c r="L205" s="39"/>
      <c r="M205" s="48"/>
      <c r="N205" s="39"/>
      <c r="O205" s="48"/>
      <c r="P205" s="6"/>
      <c r="Q205" s="48"/>
      <c r="R205" s="39"/>
      <c r="S205" s="48"/>
      <c r="T205" s="39"/>
      <c r="U205" s="48"/>
      <c r="V205" s="39"/>
      <c r="W205" s="48"/>
      <c r="X205" s="39"/>
      <c r="Y205" s="48"/>
      <c r="Z205" s="39"/>
      <c r="AA205" s="48"/>
    </row>
    <row r="206" spans="1:27" s="21" customFormat="1" ht="15.6">
      <c r="A206" s="9" t="s">
        <v>156</v>
      </c>
      <c r="B206" s="38"/>
      <c r="C206" s="8">
        <v>4</v>
      </c>
      <c r="D206" s="8" t="s">
        <v>5</v>
      </c>
      <c r="E206" s="44">
        <v>1204.9331848394536</v>
      </c>
      <c r="F206" s="39"/>
      <c r="G206" s="48"/>
      <c r="H206" s="39"/>
      <c r="I206" s="48"/>
      <c r="J206" s="39"/>
      <c r="K206" s="48"/>
      <c r="L206" s="39"/>
      <c r="M206" s="48"/>
      <c r="N206" s="39"/>
      <c r="O206" s="48"/>
      <c r="P206" s="6"/>
      <c r="Q206" s="48"/>
      <c r="R206" s="39"/>
      <c r="S206" s="48"/>
      <c r="T206" s="39"/>
      <c r="U206" s="48"/>
      <c r="V206" s="39"/>
      <c r="W206" s="48"/>
      <c r="X206" s="39"/>
      <c r="Y206" s="48"/>
      <c r="Z206" s="39"/>
      <c r="AA206" s="48"/>
    </row>
    <row r="207" spans="1:27" s="21" customFormat="1" ht="15.6">
      <c r="A207" s="9" t="s">
        <v>257</v>
      </c>
      <c r="B207" s="38"/>
      <c r="C207" s="8"/>
      <c r="D207" s="8" t="s">
        <v>5</v>
      </c>
      <c r="E207" s="44">
        <v>1092.4511844569643</v>
      </c>
      <c r="F207" s="39"/>
      <c r="G207" s="48"/>
      <c r="H207" s="39"/>
      <c r="I207" s="48"/>
      <c r="J207" s="39"/>
      <c r="K207" s="48"/>
      <c r="L207" s="39"/>
      <c r="M207" s="48"/>
      <c r="N207" s="39"/>
      <c r="O207" s="48"/>
      <c r="P207" s="6"/>
      <c r="Q207" s="48"/>
      <c r="R207" s="39"/>
      <c r="S207" s="48"/>
      <c r="T207" s="39"/>
      <c r="U207" s="48"/>
      <c r="V207" s="39"/>
      <c r="W207" s="48"/>
      <c r="X207" s="39"/>
      <c r="Y207" s="48"/>
      <c r="Z207" s="39"/>
      <c r="AA207" s="48"/>
    </row>
    <row r="208" spans="1:27" s="21" customFormat="1" ht="15.6">
      <c r="A208" s="9" t="s">
        <v>102</v>
      </c>
      <c r="B208" s="38"/>
      <c r="C208" s="8">
        <v>4</v>
      </c>
      <c r="D208" s="8" t="s">
        <v>5</v>
      </c>
      <c r="E208" s="44">
        <v>1200</v>
      </c>
      <c r="F208" s="39"/>
      <c r="G208" s="48"/>
      <c r="H208" s="39"/>
      <c r="I208" s="48"/>
      <c r="J208" s="39"/>
      <c r="K208" s="48"/>
      <c r="L208" s="39"/>
      <c r="M208" s="48"/>
      <c r="N208" s="39"/>
      <c r="O208" s="48"/>
      <c r="P208" s="6"/>
      <c r="Q208" s="48"/>
      <c r="R208" s="39"/>
      <c r="S208" s="48"/>
      <c r="T208" s="39"/>
      <c r="U208" s="48"/>
      <c r="V208" s="39"/>
      <c r="W208" s="48"/>
      <c r="X208" s="39"/>
      <c r="Y208" s="48"/>
      <c r="Z208" s="39"/>
      <c r="AA208" s="48"/>
    </row>
    <row r="209" spans="1:27" s="21" customFormat="1" ht="15.6">
      <c r="A209" s="9" t="s">
        <v>383</v>
      </c>
      <c r="B209" s="38"/>
      <c r="C209" s="8"/>
      <c r="D209" s="8" t="s">
        <v>0</v>
      </c>
      <c r="E209" s="44">
        <v>1261</v>
      </c>
      <c r="F209" s="39"/>
      <c r="G209" s="48"/>
      <c r="H209" s="39"/>
      <c r="I209" s="48"/>
      <c r="J209" s="39"/>
      <c r="K209" s="48"/>
      <c r="L209" s="39"/>
      <c r="M209" s="48"/>
      <c r="N209" s="39"/>
      <c r="O209" s="48"/>
      <c r="P209" s="6"/>
      <c r="Q209" s="48"/>
      <c r="R209" s="39"/>
      <c r="S209" s="48"/>
      <c r="T209" s="39"/>
      <c r="U209" s="48"/>
      <c r="V209" s="39"/>
      <c r="W209" s="48"/>
      <c r="X209" s="39"/>
      <c r="Y209" s="48"/>
      <c r="Z209" s="39"/>
      <c r="AA209" s="48"/>
    </row>
    <row r="210" spans="1:27" s="21" customFormat="1" ht="15.6">
      <c r="A210" s="9" t="s">
        <v>103</v>
      </c>
      <c r="B210" s="38"/>
      <c r="C210" s="8" t="s">
        <v>6</v>
      </c>
      <c r="D210" s="8" t="s">
        <v>1</v>
      </c>
      <c r="E210" s="44">
        <v>1892.8929688148212</v>
      </c>
      <c r="F210" s="39"/>
      <c r="G210" s="48"/>
      <c r="H210" s="39"/>
      <c r="I210" s="48"/>
      <c r="J210" s="39"/>
      <c r="K210" s="48"/>
      <c r="L210" s="39"/>
      <c r="M210" s="48"/>
      <c r="N210" s="39"/>
      <c r="O210" s="48"/>
      <c r="P210" s="6"/>
      <c r="Q210" s="48"/>
      <c r="R210" s="39"/>
      <c r="S210" s="48"/>
      <c r="T210" s="39"/>
      <c r="U210" s="48"/>
      <c r="V210" s="39"/>
      <c r="W210" s="48"/>
      <c r="X210" s="39"/>
      <c r="Y210" s="48"/>
      <c r="Z210" s="39"/>
      <c r="AA210" s="48"/>
    </row>
    <row r="211" spans="1:27" s="21" customFormat="1" ht="15.6">
      <c r="A211" s="9" t="s">
        <v>104</v>
      </c>
      <c r="B211" s="38"/>
      <c r="C211" s="8"/>
      <c r="D211" s="8" t="s">
        <v>0</v>
      </c>
      <c r="E211" s="44">
        <v>1545</v>
      </c>
      <c r="F211" s="39"/>
      <c r="G211" s="48"/>
      <c r="H211" s="39"/>
      <c r="I211" s="48"/>
      <c r="J211" s="39"/>
      <c r="K211" s="48"/>
      <c r="L211" s="39"/>
      <c r="M211" s="48"/>
      <c r="N211" s="39"/>
      <c r="O211" s="48"/>
      <c r="P211" s="6"/>
      <c r="Q211" s="48"/>
      <c r="R211" s="39"/>
      <c r="S211" s="48"/>
      <c r="T211" s="39"/>
      <c r="U211" s="48"/>
      <c r="V211" s="39"/>
      <c r="W211" s="48"/>
      <c r="X211" s="39"/>
      <c r="Y211" s="48"/>
      <c r="Z211" s="39"/>
      <c r="AA211" s="48"/>
    </row>
    <row r="212" spans="1:27" s="21" customFormat="1" ht="15.6">
      <c r="A212" s="9" t="s">
        <v>371</v>
      </c>
      <c r="B212" s="38"/>
      <c r="C212" s="8"/>
      <c r="D212" s="8" t="s">
        <v>0</v>
      </c>
      <c r="E212" s="44">
        <v>1190</v>
      </c>
      <c r="F212" s="39"/>
      <c r="G212" s="48"/>
      <c r="H212" s="39"/>
      <c r="I212" s="48"/>
      <c r="J212" s="39"/>
      <c r="K212" s="48"/>
      <c r="L212" s="39"/>
      <c r="M212" s="48"/>
      <c r="N212" s="39"/>
      <c r="O212" s="48"/>
      <c r="P212" s="6"/>
      <c r="Q212" s="48"/>
      <c r="R212" s="39"/>
      <c r="S212" s="48"/>
      <c r="T212" s="39"/>
      <c r="U212" s="48"/>
      <c r="V212" s="39"/>
      <c r="W212" s="48"/>
      <c r="X212" s="39"/>
      <c r="Y212" s="48"/>
      <c r="Z212" s="39"/>
      <c r="AA212" s="48"/>
    </row>
    <row r="213" spans="1:27" s="21" customFormat="1" ht="15.6">
      <c r="A213" s="9" t="s">
        <v>272</v>
      </c>
      <c r="B213" s="38"/>
      <c r="C213" s="8"/>
      <c r="D213" s="8" t="s">
        <v>0</v>
      </c>
      <c r="E213" s="44">
        <v>1269</v>
      </c>
      <c r="F213" s="39"/>
      <c r="G213" s="48"/>
      <c r="H213" s="39"/>
      <c r="I213" s="48"/>
      <c r="J213" s="39"/>
      <c r="K213" s="48"/>
      <c r="L213" s="39"/>
      <c r="M213" s="48"/>
      <c r="N213" s="39"/>
      <c r="O213" s="48"/>
      <c r="P213" s="6"/>
      <c r="Q213" s="48"/>
      <c r="R213" s="39"/>
      <c r="S213" s="48"/>
      <c r="T213" s="39"/>
      <c r="U213" s="48"/>
      <c r="V213" s="39"/>
      <c r="W213" s="48"/>
      <c r="X213" s="39"/>
      <c r="Y213" s="48"/>
      <c r="Z213" s="39"/>
      <c r="AA213" s="48"/>
    </row>
    <row r="214" spans="1:27" s="21" customFormat="1" ht="15.6">
      <c r="A214" s="9" t="s">
        <v>308</v>
      </c>
      <c r="B214" s="38"/>
      <c r="C214" s="8"/>
      <c r="D214" s="8" t="s">
        <v>0</v>
      </c>
      <c r="E214" s="44">
        <v>1345.9630624599561</v>
      </c>
      <c r="F214" s="39"/>
      <c r="G214" s="48"/>
      <c r="H214" s="39"/>
      <c r="I214" s="48"/>
      <c r="J214" s="39"/>
      <c r="K214" s="48"/>
      <c r="L214" s="39"/>
      <c r="M214" s="48"/>
      <c r="N214" s="39"/>
      <c r="O214" s="48"/>
      <c r="P214" s="6"/>
      <c r="Q214" s="48"/>
      <c r="R214" s="39"/>
      <c r="S214" s="48"/>
      <c r="T214" s="39"/>
      <c r="U214" s="48"/>
      <c r="V214" s="39"/>
      <c r="W214" s="48"/>
      <c r="X214" s="39"/>
      <c r="Y214" s="48"/>
      <c r="Z214" s="39"/>
      <c r="AA214" s="48"/>
    </row>
    <row r="215" spans="1:27" s="21" customFormat="1" ht="15.6">
      <c r="A215" s="9" t="s">
        <v>105</v>
      </c>
      <c r="B215" s="38"/>
      <c r="C215" s="8">
        <v>3</v>
      </c>
      <c r="D215" s="8" t="s">
        <v>4</v>
      </c>
      <c r="E215" s="44">
        <v>1474.6</v>
      </c>
      <c r="F215" s="39"/>
      <c r="G215" s="48"/>
      <c r="H215" s="39"/>
      <c r="I215" s="48"/>
      <c r="J215" s="39"/>
      <c r="K215" s="48"/>
      <c r="L215" s="39"/>
      <c r="M215" s="48"/>
      <c r="N215" s="39"/>
      <c r="O215" s="48"/>
      <c r="P215" s="6"/>
      <c r="Q215" s="48"/>
      <c r="R215" s="39"/>
      <c r="S215" s="48"/>
      <c r="T215" s="39"/>
      <c r="U215" s="48"/>
      <c r="V215" s="39"/>
      <c r="W215" s="48"/>
      <c r="X215" s="39"/>
      <c r="Y215" s="48"/>
      <c r="Z215" s="39"/>
      <c r="AA215" s="48"/>
    </row>
    <row r="216" spans="1:27" s="21" customFormat="1" ht="15.6">
      <c r="A216" s="14" t="s">
        <v>161</v>
      </c>
      <c r="B216" s="38"/>
      <c r="C216" s="8">
        <v>3</v>
      </c>
      <c r="D216" s="38" t="s">
        <v>0</v>
      </c>
      <c r="E216" s="44">
        <v>1434.275396664807</v>
      </c>
      <c r="F216" s="39"/>
      <c r="G216" s="48"/>
      <c r="H216" s="39"/>
      <c r="I216" s="48"/>
      <c r="J216" s="39"/>
      <c r="K216" s="48"/>
      <c r="L216" s="39"/>
      <c r="M216" s="48"/>
      <c r="N216" s="39"/>
      <c r="O216" s="48"/>
      <c r="P216" s="6"/>
      <c r="Q216" s="48"/>
      <c r="R216" s="39"/>
      <c r="S216" s="48"/>
      <c r="T216" s="39"/>
      <c r="U216" s="48"/>
      <c r="V216" s="39"/>
      <c r="W216" s="48"/>
      <c r="X216" s="39"/>
      <c r="Y216" s="48"/>
      <c r="Z216" s="39"/>
      <c r="AA216" s="48"/>
    </row>
    <row r="217" spans="1:27" s="21" customFormat="1" ht="15.6">
      <c r="A217" s="9" t="s">
        <v>372</v>
      </c>
      <c r="B217" s="38"/>
      <c r="C217" s="8"/>
      <c r="D217" s="8" t="s">
        <v>0</v>
      </c>
      <c r="E217" s="44">
        <v>1243.3578229674754</v>
      </c>
      <c r="F217" s="39"/>
      <c r="G217" s="48"/>
      <c r="H217" s="39"/>
      <c r="I217" s="48"/>
      <c r="J217" s="39"/>
      <c r="K217" s="48"/>
      <c r="L217" s="39"/>
      <c r="M217" s="48"/>
      <c r="N217" s="39"/>
      <c r="O217" s="48"/>
      <c r="P217" s="6"/>
      <c r="Q217" s="48"/>
      <c r="R217" s="39"/>
      <c r="S217" s="48"/>
      <c r="T217" s="39"/>
      <c r="U217" s="48"/>
      <c r="V217" s="39"/>
      <c r="W217" s="48"/>
      <c r="X217" s="39"/>
      <c r="Y217" s="48"/>
      <c r="Z217" s="39"/>
      <c r="AA217" s="48"/>
    </row>
    <row r="218" spans="1:27" s="21" customFormat="1" ht="15.6">
      <c r="A218" s="9" t="s">
        <v>106</v>
      </c>
      <c r="B218" s="38"/>
      <c r="C218" s="8"/>
      <c r="D218" s="8" t="s">
        <v>0</v>
      </c>
      <c r="E218" s="44">
        <v>1255</v>
      </c>
      <c r="F218" s="39"/>
      <c r="G218" s="48"/>
      <c r="H218" s="39"/>
      <c r="I218" s="48"/>
      <c r="J218" s="39"/>
      <c r="K218" s="48"/>
      <c r="L218" s="39"/>
      <c r="M218" s="48"/>
      <c r="N218" s="39"/>
      <c r="O218" s="48"/>
      <c r="P218" s="6"/>
      <c r="Q218" s="48"/>
      <c r="R218" s="39"/>
      <c r="S218" s="48"/>
      <c r="T218" s="39"/>
      <c r="U218" s="48"/>
      <c r="V218" s="39"/>
      <c r="W218" s="48"/>
      <c r="X218" s="39"/>
      <c r="Y218" s="48"/>
      <c r="Z218" s="39"/>
      <c r="AA218" s="48"/>
    </row>
    <row r="219" spans="1:27" s="21" customFormat="1" ht="15.6">
      <c r="A219" s="9" t="s">
        <v>107</v>
      </c>
      <c r="B219" s="38"/>
      <c r="C219" s="8"/>
      <c r="D219" s="8" t="s">
        <v>0</v>
      </c>
      <c r="E219" s="44">
        <v>1474.5450359612821</v>
      </c>
      <c r="F219" s="39"/>
      <c r="G219" s="48"/>
      <c r="H219" s="39"/>
      <c r="I219" s="48"/>
      <c r="J219" s="39"/>
      <c r="K219" s="48"/>
      <c r="L219" s="39"/>
      <c r="M219" s="48"/>
      <c r="N219" s="39"/>
      <c r="O219" s="48"/>
      <c r="P219" s="6"/>
      <c r="Q219" s="48"/>
      <c r="R219" s="39"/>
      <c r="S219" s="48"/>
      <c r="T219" s="39"/>
      <c r="U219" s="48"/>
      <c r="V219" s="39"/>
      <c r="W219" s="48"/>
      <c r="X219" s="39"/>
      <c r="Y219" s="48"/>
      <c r="Z219" s="39"/>
      <c r="AA219" s="48"/>
    </row>
    <row r="220" spans="1:27" s="21" customFormat="1" ht="15.6">
      <c r="A220" s="9" t="s">
        <v>349</v>
      </c>
      <c r="B220" s="38"/>
      <c r="C220" s="8"/>
      <c r="D220" s="8" t="s">
        <v>0</v>
      </c>
      <c r="E220" s="44">
        <v>1194.2653307333908</v>
      </c>
      <c r="F220" s="39"/>
      <c r="G220" s="48"/>
      <c r="H220" s="39"/>
      <c r="I220" s="48"/>
      <c r="J220" s="39"/>
      <c r="K220" s="48"/>
      <c r="L220" s="39"/>
      <c r="M220" s="48"/>
      <c r="N220" s="39"/>
      <c r="O220" s="48"/>
      <c r="P220" s="6"/>
      <c r="Q220" s="48"/>
      <c r="R220" s="39"/>
      <c r="S220" s="48"/>
      <c r="T220" s="39"/>
      <c r="U220" s="48"/>
      <c r="V220" s="39"/>
      <c r="W220" s="48"/>
      <c r="X220" s="39"/>
      <c r="Y220" s="48"/>
      <c r="Z220" s="39"/>
      <c r="AA220" s="48"/>
    </row>
    <row r="221" spans="1:27" ht="15.6">
      <c r="A221" s="63" t="s">
        <v>315</v>
      </c>
      <c r="B221" s="64"/>
      <c r="C221" s="65"/>
      <c r="D221" s="66" t="s">
        <v>0</v>
      </c>
      <c r="E221" s="44">
        <v>1190.510292161428</v>
      </c>
      <c r="F221" s="39"/>
      <c r="G221" s="68"/>
      <c r="H221" s="39"/>
      <c r="I221" s="68"/>
      <c r="J221" s="39"/>
      <c r="K221" s="68"/>
      <c r="L221" s="39"/>
      <c r="M221" s="68"/>
      <c r="N221" s="39"/>
      <c r="O221" s="68"/>
      <c r="P221" s="6"/>
      <c r="Q221" s="68"/>
      <c r="R221" s="39"/>
      <c r="S221" s="68"/>
      <c r="T221" s="39"/>
      <c r="U221" s="68"/>
      <c r="V221" s="39"/>
      <c r="W221" s="68"/>
      <c r="X221" s="39"/>
      <c r="Y221" s="68"/>
      <c r="Z221" s="67"/>
      <c r="AA221" s="68"/>
    </row>
    <row r="222" spans="1:27" s="28" customFormat="1" ht="15.6">
      <c r="A222" s="63" t="s">
        <v>233</v>
      </c>
      <c r="B222" s="64" t="s">
        <v>13</v>
      </c>
      <c r="C222" s="65"/>
      <c r="D222" s="66" t="s">
        <v>0</v>
      </c>
      <c r="E222" s="44">
        <v>1460.1663394160767</v>
      </c>
      <c r="F222" s="39"/>
      <c r="G222" s="68"/>
      <c r="H222" s="39"/>
      <c r="I222" s="68"/>
      <c r="J222" s="39"/>
      <c r="K222" s="68"/>
      <c r="L222" s="39"/>
      <c r="M222" s="68"/>
      <c r="N222" s="39"/>
      <c r="O222" s="68"/>
      <c r="P222" s="6"/>
      <c r="Q222" s="68"/>
      <c r="R222" s="39"/>
      <c r="S222" s="68"/>
      <c r="T222" s="39"/>
      <c r="U222" s="68"/>
      <c r="V222" s="39"/>
      <c r="W222" s="68"/>
      <c r="X222" s="39"/>
      <c r="Y222" s="68"/>
      <c r="Z222" s="67"/>
      <c r="AA222" s="68"/>
    </row>
    <row r="223" spans="1:27" s="28" customFormat="1" ht="15.6">
      <c r="A223" s="63" t="s">
        <v>109</v>
      </c>
      <c r="B223" s="64"/>
      <c r="C223" s="65">
        <v>3</v>
      </c>
      <c r="D223" s="66" t="s">
        <v>5</v>
      </c>
      <c r="E223" s="44">
        <v>1400</v>
      </c>
      <c r="F223" s="39"/>
      <c r="G223" s="68"/>
      <c r="H223" s="39"/>
      <c r="I223" s="68"/>
      <c r="J223" s="39"/>
      <c r="K223" s="68"/>
      <c r="L223" s="39"/>
      <c r="M223" s="68"/>
      <c r="N223" s="39"/>
      <c r="O223" s="68"/>
      <c r="P223" s="6"/>
      <c r="Q223" s="68"/>
      <c r="R223" s="39"/>
      <c r="S223" s="68"/>
      <c r="T223" s="39"/>
      <c r="U223" s="68"/>
      <c r="V223" s="39"/>
      <c r="W223" s="68"/>
      <c r="X223" s="39"/>
      <c r="Y223" s="68"/>
      <c r="Z223" s="67"/>
      <c r="AA223" s="68"/>
    </row>
    <row r="224" spans="1:27" s="28" customFormat="1" ht="15.6">
      <c r="A224" s="63" t="s">
        <v>384</v>
      </c>
      <c r="B224" s="64"/>
      <c r="C224" s="65"/>
      <c r="D224" s="66" t="s">
        <v>0</v>
      </c>
      <c r="E224" s="44">
        <v>1265</v>
      </c>
      <c r="F224" s="39"/>
      <c r="G224" s="68"/>
      <c r="H224" s="39"/>
      <c r="I224" s="68"/>
      <c r="J224" s="39"/>
      <c r="K224" s="68"/>
      <c r="L224" s="39"/>
      <c r="M224" s="68"/>
      <c r="N224" s="39"/>
      <c r="O224" s="68"/>
      <c r="P224" s="6"/>
      <c r="Q224" s="68"/>
      <c r="R224" s="39"/>
      <c r="S224" s="68"/>
      <c r="T224" s="39"/>
      <c r="U224" s="68"/>
      <c r="V224" s="39"/>
      <c r="W224" s="68"/>
      <c r="X224" s="39"/>
      <c r="Y224" s="68"/>
      <c r="Z224" s="67"/>
      <c r="AA224" s="68"/>
    </row>
    <row r="225" spans="1:27" s="28" customFormat="1" ht="15.6">
      <c r="A225" s="63" t="s">
        <v>110</v>
      </c>
      <c r="B225" s="64"/>
      <c r="C225" s="65">
        <v>4</v>
      </c>
      <c r="D225" s="66" t="s">
        <v>5</v>
      </c>
      <c r="E225" s="44">
        <v>1209.4578496654528</v>
      </c>
      <c r="F225" s="39"/>
      <c r="G225" s="68"/>
      <c r="H225" s="39"/>
      <c r="I225" s="68"/>
      <c r="J225" s="39"/>
      <c r="K225" s="68"/>
      <c r="L225" s="39"/>
      <c r="M225" s="68"/>
      <c r="N225" s="39"/>
      <c r="O225" s="68"/>
      <c r="P225" s="6"/>
      <c r="Q225" s="68"/>
      <c r="R225" s="39"/>
      <c r="S225" s="68"/>
      <c r="T225" s="39"/>
      <c r="U225" s="68"/>
      <c r="V225" s="39"/>
      <c r="W225" s="68"/>
      <c r="X225" s="39"/>
      <c r="Y225" s="68"/>
      <c r="Z225" s="67"/>
      <c r="AA225" s="68"/>
    </row>
    <row r="226" spans="1:27" s="28" customFormat="1" ht="15.6">
      <c r="A226" s="63" t="s">
        <v>364</v>
      </c>
      <c r="B226" s="64"/>
      <c r="C226" s="65"/>
      <c r="D226" s="66" t="s">
        <v>0</v>
      </c>
      <c r="E226" s="44">
        <v>1263.561659460433</v>
      </c>
      <c r="F226" s="39"/>
      <c r="G226" s="68"/>
      <c r="H226" s="39"/>
      <c r="I226" s="68"/>
      <c r="J226" s="39"/>
      <c r="K226" s="68"/>
      <c r="L226" s="39"/>
      <c r="M226" s="68"/>
      <c r="N226" s="39"/>
      <c r="O226" s="68"/>
      <c r="P226" s="6"/>
      <c r="Q226" s="68"/>
      <c r="R226" s="39"/>
      <c r="S226" s="68"/>
      <c r="T226" s="39"/>
      <c r="U226" s="68"/>
      <c r="V226" s="39"/>
      <c r="W226" s="68"/>
      <c r="X226" s="39"/>
      <c r="Y226" s="68"/>
      <c r="Z226" s="67"/>
      <c r="AA226" s="68"/>
    </row>
    <row r="227" spans="1:27" s="28" customFormat="1" ht="15.6">
      <c r="A227" s="63" t="s">
        <v>111</v>
      </c>
      <c r="B227" s="64"/>
      <c r="C227" s="65">
        <v>3</v>
      </c>
      <c r="D227" s="66" t="s">
        <v>3</v>
      </c>
      <c r="E227" s="44">
        <v>1400</v>
      </c>
      <c r="F227" s="39"/>
      <c r="G227" s="68"/>
      <c r="H227" s="39"/>
      <c r="I227" s="68"/>
      <c r="J227" s="39"/>
      <c r="K227" s="68"/>
      <c r="L227" s="39"/>
      <c r="M227" s="68"/>
      <c r="N227" s="39"/>
      <c r="O227" s="68"/>
      <c r="P227" s="6"/>
      <c r="Q227" s="68"/>
      <c r="R227" s="39"/>
      <c r="S227" s="68"/>
      <c r="T227" s="39"/>
      <c r="U227" s="68"/>
      <c r="V227" s="39"/>
      <c r="W227" s="68"/>
      <c r="X227" s="39"/>
      <c r="Y227" s="68"/>
      <c r="Z227" s="67"/>
      <c r="AA227" s="68"/>
    </row>
    <row r="228" spans="1:27" s="28" customFormat="1" ht="15.6">
      <c r="A228" s="63" t="s">
        <v>318</v>
      </c>
      <c r="B228" s="64"/>
      <c r="C228" s="65"/>
      <c r="D228" s="66" t="s">
        <v>319</v>
      </c>
      <c r="E228" s="44">
        <v>1169.7665391701598</v>
      </c>
      <c r="F228" s="39"/>
      <c r="G228" s="68"/>
      <c r="H228" s="39"/>
      <c r="I228" s="68"/>
      <c r="J228" s="39"/>
      <c r="K228" s="68"/>
      <c r="L228" s="39"/>
      <c r="M228" s="68"/>
      <c r="N228" s="39"/>
      <c r="O228" s="68"/>
      <c r="P228" s="6"/>
      <c r="Q228" s="68"/>
      <c r="R228" s="39"/>
      <c r="S228" s="68"/>
      <c r="T228" s="39"/>
      <c r="U228" s="68"/>
      <c r="V228" s="39"/>
      <c r="W228" s="68"/>
      <c r="X228" s="39"/>
      <c r="Y228" s="68"/>
      <c r="Z228" s="67"/>
      <c r="AA228" s="68"/>
    </row>
    <row r="229" spans="1:27" s="28" customFormat="1" ht="15.6">
      <c r="A229" s="63" t="s">
        <v>193</v>
      </c>
      <c r="B229" s="64"/>
      <c r="C229" s="65"/>
      <c r="D229" s="66" t="s">
        <v>0</v>
      </c>
      <c r="E229" s="44">
        <v>1536.6359905314844</v>
      </c>
      <c r="F229" s="39"/>
      <c r="G229" s="68"/>
      <c r="H229" s="39"/>
      <c r="I229" s="68"/>
      <c r="J229" s="39"/>
      <c r="K229" s="68"/>
      <c r="L229" s="39"/>
      <c r="M229" s="68"/>
      <c r="N229" s="39"/>
      <c r="O229" s="68"/>
      <c r="P229" s="6"/>
      <c r="Q229" s="68"/>
      <c r="R229" s="39"/>
      <c r="S229" s="68"/>
      <c r="T229" s="39"/>
      <c r="U229" s="68"/>
      <c r="V229" s="39"/>
      <c r="W229" s="68"/>
      <c r="X229" s="39"/>
      <c r="Y229" s="68"/>
      <c r="Z229" s="67"/>
      <c r="AA229" s="68"/>
    </row>
    <row r="230" spans="1:27" s="28" customFormat="1" ht="15.6">
      <c r="A230" s="63" t="s">
        <v>112</v>
      </c>
      <c r="B230" s="64"/>
      <c r="C230" s="65"/>
      <c r="D230" s="66" t="s">
        <v>0</v>
      </c>
      <c r="E230" s="44">
        <v>1200</v>
      </c>
      <c r="F230" s="39"/>
      <c r="G230" s="68"/>
      <c r="H230" s="39"/>
      <c r="I230" s="68"/>
      <c r="J230" s="39"/>
      <c r="K230" s="68"/>
      <c r="L230" s="39"/>
      <c r="M230" s="68"/>
      <c r="N230" s="39"/>
      <c r="O230" s="68"/>
      <c r="P230" s="6"/>
      <c r="Q230" s="68"/>
      <c r="R230" s="39"/>
      <c r="S230" s="68"/>
      <c r="T230" s="39"/>
      <c r="U230" s="68"/>
      <c r="V230" s="39"/>
      <c r="W230" s="68"/>
      <c r="X230" s="39"/>
      <c r="Y230" s="68"/>
      <c r="Z230" s="67"/>
      <c r="AA230" s="68"/>
    </row>
    <row r="231" spans="1:27" s="28" customFormat="1" ht="15.6">
      <c r="A231" s="63" t="s">
        <v>113</v>
      </c>
      <c r="B231" s="64"/>
      <c r="C231" s="65">
        <v>4</v>
      </c>
      <c r="D231" s="66" t="s">
        <v>16</v>
      </c>
      <c r="E231" s="44">
        <v>1200</v>
      </c>
      <c r="F231" s="39"/>
      <c r="G231" s="68"/>
      <c r="H231" s="39"/>
      <c r="I231" s="68"/>
      <c r="J231" s="39"/>
      <c r="K231" s="68"/>
      <c r="L231" s="39"/>
      <c r="M231" s="68"/>
      <c r="N231" s="39"/>
      <c r="O231" s="68"/>
      <c r="P231" s="6"/>
      <c r="Q231" s="68"/>
      <c r="R231" s="39"/>
      <c r="S231" s="68"/>
      <c r="T231" s="39"/>
      <c r="U231" s="68"/>
      <c r="V231" s="39"/>
      <c r="W231" s="68"/>
      <c r="X231" s="39"/>
      <c r="Y231" s="68"/>
      <c r="Z231" s="67"/>
      <c r="AA231" s="68"/>
    </row>
    <row r="232" spans="1:27" s="28" customFormat="1" ht="15.6">
      <c r="A232" s="63" t="s">
        <v>361</v>
      </c>
      <c r="B232" s="64"/>
      <c r="C232" s="65"/>
      <c r="D232" s="66" t="s">
        <v>319</v>
      </c>
      <c r="E232" s="44">
        <v>1166.5173722666898</v>
      </c>
      <c r="F232" s="39"/>
      <c r="G232" s="68"/>
      <c r="H232" s="39"/>
      <c r="I232" s="68"/>
      <c r="J232" s="39"/>
      <c r="K232" s="68"/>
      <c r="L232" s="39"/>
      <c r="M232" s="68"/>
      <c r="N232" s="39"/>
      <c r="O232" s="68"/>
      <c r="P232" s="6"/>
      <c r="Q232" s="68"/>
      <c r="R232" s="39"/>
      <c r="S232" s="68"/>
      <c r="T232" s="39"/>
      <c r="U232" s="68"/>
      <c r="V232" s="39"/>
      <c r="W232" s="68"/>
      <c r="X232" s="39"/>
      <c r="Y232" s="68"/>
      <c r="Z232" s="67"/>
      <c r="AA232" s="68"/>
    </row>
    <row r="233" spans="1:27" s="28" customFormat="1" ht="15.6">
      <c r="A233" s="63" t="s">
        <v>114</v>
      </c>
      <c r="B233" s="64"/>
      <c r="C233" s="65">
        <v>4</v>
      </c>
      <c r="D233" s="66" t="s">
        <v>5</v>
      </c>
      <c r="E233" s="44">
        <v>1200</v>
      </c>
      <c r="F233" s="39"/>
      <c r="G233" s="68"/>
      <c r="H233" s="39"/>
      <c r="I233" s="68"/>
      <c r="J233" s="39"/>
      <c r="K233" s="68"/>
      <c r="L233" s="39"/>
      <c r="M233" s="68"/>
      <c r="N233" s="39"/>
      <c r="O233" s="68"/>
      <c r="P233" s="6"/>
      <c r="Q233" s="68"/>
      <c r="R233" s="39"/>
      <c r="S233" s="68"/>
      <c r="T233" s="39"/>
      <c r="U233" s="68"/>
      <c r="V233" s="39"/>
      <c r="W233" s="68"/>
      <c r="X233" s="39"/>
      <c r="Y233" s="68"/>
      <c r="Z233" s="67"/>
      <c r="AA233" s="68"/>
    </row>
    <row r="234" spans="1:27" s="28" customFormat="1" ht="15.6">
      <c r="A234" s="63" t="s">
        <v>115</v>
      </c>
      <c r="B234" s="64"/>
      <c r="C234" s="65">
        <v>2</v>
      </c>
      <c r="D234" s="66" t="s">
        <v>1</v>
      </c>
      <c r="E234" s="44">
        <v>1549.5073937627626</v>
      </c>
      <c r="F234" s="39"/>
      <c r="G234" s="68"/>
      <c r="H234" s="39"/>
      <c r="I234" s="68"/>
      <c r="J234" s="39"/>
      <c r="K234" s="68"/>
      <c r="L234" s="39"/>
      <c r="M234" s="68"/>
      <c r="N234" s="39"/>
      <c r="O234" s="68"/>
      <c r="P234" s="6"/>
      <c r="Q234" s="68"/>
      <c r="R234" s="39"/>
      <c r="S234" s="68"/>
      <c r="T234" s="39"/>
      <c r="U234" s="68"/>
      <c r="V234" s="39"/>
      <c r="W234" s="68"/>
      <c r="X234" s="39"/>
      <c r="Y234" s="68"/>
      <c r="Z234" s="67"/>
      <c r="AA234" s="68"/>
    </row>
    <row r="235" spans="1:27" s="28" customFormat="1" ht="15.6">
      <c r="A235" s="63" t="s">
        <v>116</v>
      </c>
      <c r="B235" s="64" t="s">
        <v>8</v>
      </c>
      <c r="C235" s="65" t="s">
        <v>6</v>
      </c>
      <c r="D235" s="66" t="s">
        <v>1</v>
      </c>
      <c r="E235" s="44">
        <v>1542.6074700059512</v>
      </c>
      <c r="F235" s="39"/>
      <c r="G235" s="68"/>
      <c r="H235" s="39"/>
      <c r="I235" s="68"/>
      <c r="J235" s="39"/>
      <c r="K235" s="68"/>
      <c r="L235" s="39"/>
      <c r="M235" s="68"/>
      <c r="N235" s="39"/>
      <c r="O235" s="68"/>
      <c r="P235" s="6"/>
      <c r="Q235" s="68"/>
      <c r="R235" s="39"/>
      <c r="S235" s="68"/>
      <c r="T235" s="39"/>
      <c r="U235" s="68"/>
      <c r="V235" s="39"/>
      <c r="W235" s="68"/>
      <c r="X235" s="39"/>
      <c r="Y235" s="68"/>
      <c r="Z235" s="67"/>
      <c r="AA235" s="68"/>
    </row>
    <row r="236" spans="1:27" s="28" customFormat="1" ht="15.6">
      <c r="A236" s="63" t="s">
        <v>117</v>
      </c>
      <c r="B236" s="64"/>
      <c r="C236" s="65">
        <v>1</v>
      </c>
      <c r="D236" s="66" t="s">
        <v>1</v>
      </c>
      <c r="E236" s="44">
        <v>1800</v>
      </c>
      <c r="F236" s="39"/>
      <c r="G236" s="68"/>
      <c r="H236" s="39"/>
      <c r="I236" s="68"/>
      <c r="J236" s="39"/>
      <c r="K236" s="68"/>
      <c r="L236" s="39"/>
      <c r="M236" s="68"/>
      <c r="N236" s="39"/>
      <c r="O236" s="68"/>
      <c r="P236" s="6"/>
      <c r="Q236" s="68"/>
      <c r="R236" s="39"/>
      <c r="S236" s="68"/>
      <c r="T236" s="39"/>
      <c r="U236" s="68"/>
      <c r="V236" s="39"/>
      <c r="W236" s="68"/>
      <c r="X236" s="39"/>
      <c r="Y236" s="68"/>
      <c r="Z236" s="67"/>
      <c r="AA236" s="68"/>
    </row>
    <row r="237" spans="1:27" s="28" customFormat="1" ht="15.6">
      <c r="A237" s="63" t="s">
        <v>118</v>
      </c>
      <c r="B237" s="64"/>
      <c r="C237" s="65">
        <v>2</v>
      </c>
      <c r="D237" s="66" t="s">
        <v>1</v>
      </c>
      <c r="E237" s="44">
        <v>1600</v>
      </c>
      <c r="F237" s="39"/>
      <c r="G237" s="68"/>
      <c r="H237" s="39"/>
      <c r="I237" s="68"/>
      <c r="J237" s="39"/>
      <c r="K237" s="68"/>
      <c r="L237" s="39"/>
      <c r="M237" s="68"/>
      <c r="N237" s="39"/>
      <c r="O237" s="68"/>
      <c r="P237" s="6"/>
      <c r="Q237" s="68"/>
      <c r="R237" s="39"/>
      <c r="S237" s="68"/>
      <c r="T237" s="39"/>
      <c r="U237" s="68"/>
      <c r="V237" s="39"/>
      <c r="W237" s="68"/>
      <c r="X237" s="39"/>
      <c r="Y237" s="68"/>
      <c r="Z237" s="67"/>
      <c r="AA237" s="68"/>
    </row>
    <row r="238" spans="1:27" s="28" customFormat="1" ht="15.6">
      <c r="A238" s="63" t="s">
        <v>119</v>
      </c>
      <c r="B238" s="64" t="s">
        <v>13</v>
      </c>
      <c r="C238" s="65">
        <v>1</v>
      </c>
      <c r="D238" s="66" t="s">
        <v>1</v>
      </c>
      <c r="E238" s="44">
        <v>1669.7445079870295</v>
      </c>
      <c r="F238" s="39"/>
      <c r="G238" s="68"/>
      <c r="H238" s="39"/>
      <c r="I238" s="68"/>
      <c r="J238" s="39"/>
      <c r="K238" s="68"/>
      <c r="L238" s="39"/>
      <c r="M238" s="68"/>
      <c r="N238" s="39"/>
      <c r="O238" s="68"/>
      <c r="P238" s="6"/>
      <c r="Q238" s="68"/>
      <c r="R238" s="39"/>
      <c r="S238" s="68"/>
      <c r="T238" s="39"/>
      <c r="U238" s="68"/>
      <c r="V238" s="39"/>
      <c r="W238" s="68"/>
      <c r="X238" s="39"/>
      <c r="Y238" s="68"/>
      <c r="Z238" s="67"/>
      <c r="AA238" s="68"/>
    </row>
    <row r="239" spans="1:27" s="28" customFormat="1" ht="15.6">
      <c r="A239" s="63" t="s">
        <v>154</v>
      </c>
      <c r="B239" s="64"/>
      <c r="C239" s="65"/>
      <c r="D239" s="66" t="s">
        <v>16</v>
      </c>
      <c r="E239" s="44">
        <v>1225.1345226678677</v>
      </c>
      <c r="F239" s="39"/>
      <c r="G239" s="68"/>
      <c r="H239" s="39"/>
      <c r="I239" s="68"/>
      <c r="J239" s="39"/>
      <c r="K239" s="68"/>
      <c r="L239" s="39"/>
      <c r="M239" s="68"/>
      <c r="N239" s="39"/>
      <c r="O239" s="68"/>
      <c r="P239" s="6"/>
      <c r="Q239" s="68"/>
      <c r="R239" s="39"/>
      <c r="S239" s="68"/>
      <c r="T239" s="39"/>
      <c r="U239" s="68"/>
      <c r="V239" s="39"/>
      <c r="W239" s="68"/>
      <c r="X239" s="39"/>
      <c r="Y239" s="68"/>
      <c r="Z239" s="67"/>
      <c r="AA239" s="68"/>
    </row>
    <row r="240" spans="1:27" s="28" customFormat="1" ht="15.6">
      <c r="A240" s="101" t="s">
        <v>158</v>
      </c>
      <c r="B240" s="64"/>
      <c r="C240" s="65">
        <v>3</v>
      </c>
      <c r="D240" s="82" t="s">
        <v>0</v>
      </c>
      <c r="E240" s="44">
        <v>1512.5517466391559</v>
      </c>
      <c r="F240" s="39"/>
      <c r="G240" s="68"/>
      <c r="H240" s="39"/>
      <c r="I240" s="68"/>
      <c r="J240" s="39"/>
      <c r="K240" s="68"/>
      <c r="L240" s="39"/>
      <c r="M240" s="68"/>
      <c r="N240" s="39"/>
      <c r="O240" s="68"/>
      <c r="P240" s="6"/>
      <c r="Q240" s="68"/>
      <c r="R240" s="39"/>
      <c r="S240" s="68"/>
      <c r="T240" s="39"/>
      <c r="U240" s="68"/>
      <c r="V240" s="39"/>
      <c r="W240" s="68"/>
      <c r="X240" s="39"/>
      <c r="Y240" s="68"/>
      <c r="Z240" s="67"/>
      <c r="AA240" s="68"/>
    </row>
    <row r="241" spans="1:27" s="28" customFormat="1" ht="15.6">
      <c r="A241" s="63" t="s">
        <v>357</v>
      </c>
      <c r="B241" s="64"/>
      <c r="C241" s="65"/>
      <c r="D241" s="66" t="s">
        <v>319</v>
      </c>
      <c r="E241" s="44">
        <v>1254.1659867636608</v>
      </c>
      <c r="F241" s="39"/>
      <c r="G241" s="68"/>
      <c r="H241" s="39"/>
      <c r="I241" s="68"/>
      <c r="J241" s="39"/>
      <c r="K241" s="68"/>
      <c r="L241" s="39"/>
      <c r="M241" s="68"/>
      <c r="N241" s="39"/>
      <c r="O241" s="68"/>
      <c r="P241" s="6"/>
      <c r="Q241" s="68"/>
      <c r="R241" s="39"/>
      <c r="S241" s="68"/>
      <c r="T241" s="39"/>
      <c r="U241" s="68"/>
      <c r="V241" s="39"/>
      <c r="W241" s="68"/>
      <c r="X241" s="39"/>
      <c r="Y241" s="68"/>
      <c r="Z241" s="67"/>
      <c r="AA241" s="68"/>
    </row>
    <row r="242" spans="1:27" s="28" customFormat="1" ht="15.6">
      <c r="A242" s="63" t="s">
        <v>120</v>
      </c>
      <c r="B242" s="64"/>
      <c r="C242" s="65">
        <v>4</v>
      </c>
      <c r="D242" s="66" t="s">
        <v>5</v>
      </c>
      <c r="E242" s="44">
        <v>1200</v>
      </c>
      <c r="F242" s="39"/>
      <c r="G242" s="68"/>
      <c r="H242" s="39"/>
      <c r="I242" s="68"/>
      <c r="J242" s="39"/>
      <c r="K242" s="68"/>
      <c r="L242" s="39"/>
      <c r="M242" s="68"/>
      <c r="N242" s="39"/>
      <c r="O242" s="68"/>
      <c r="P242" s="6"/>
      <c r="Q242" s="68"/>
      <c r="R242" s="39"/>
      <c r="S242" s="68"/>
      <c r="T242" s="39"/>
      <c r="U242" s="68"/>
      <c r="V242" s="39"/>
      <c r="W242" s="68"/>
      <c r="X242" s="39"/>
      <c r="Y242" s="68"/>
      <c r="Z242" s="67"/>
      <c r="AA242" s="68"/>
    </row>
    <row r="243" spans="1:27" s="28" customFormat="1" ht="15.6">
      <c r="A243" s="63" t="s">
        <v>377</v>
      </c>
      <c r="B243" s="64"/>
      <c r="C243" s="65"/>
      <c r="D243" s="66" t="s">
        <v>1</v>
      </c>
      <c r="E243" s="44">
        <v>1340.6059362748019</v>
      </c>
      <c r="F243" s="39">
        <v>7</v>
      </c>
      <c r="G243" s="68">
        <f>((($F$2+2)*($F$2+4)*($F$2+2-2*F243))/(2*($F$2+2*F243)*($F$2+4*F243))+(($F$2+1)-F243+1))*$F$1</f>
        <v>21.011131725417439</v>
      </c>
      <c r="H243" s="39"/>
      <c r="I243" s="68"/>
      <c r="J243" s="39"/>
      <c r="K243" s="68"/>
      <c r="L243" s="39"/>
      <c r="M243" s="68"/>
      <c r="N243" s="39"/>
      <c r="O243" s="68"/>
      <c r="P243" s="6"/>
      <c r="Q243" s="68"/>
      <c r="R243" s="39"/>
      <c r="S243" s="68"/>
      <c r="T243" s="39"/>
      <c r="U243" s="68"/>
      <c r="V243" s="39"/>
      <c r="W243" s="68"/>
      <c r="X243" s="39"/>
      <c r="Y243" s="68"/>
      <c r="Z243" s="67"/>
      <c r="AA243" s="68"/>
    </row>
    <row r="244" spans="1:27" s="28" customFormat="1" ht="15.6">
      <c r="A244" s="63" t="s">
        <v>373</v>
      </c>
      <c r="B244" s="64"/>
      <c r="C244" s="65"/>
      <c r="D244" s="66" t="s">
        <v>1</v>
      </c>
      <c r="E244" s="44">
        <v>1434.5775570159058</v>
      </c>
      <c r="F244" s="39">
        <v>9</v>
      </c>
      <c r="G244" s="68">
        <f>((($F$2+2)*($F$2+4)*($F$2+2-2*F244))/(2*($F$2+2*F244)*($F$2+4*F244))+(($F$2+1)-F244+1))*$F$1</f>
        <v>15.500000000000002</v>
      </c>
      <c r="H244" s="39"/>
      <c r="I244" s="68"/>
      <c r="J244" s="39"/>
      <c r="K244" s="68"/>
      <c r="L244" s="39"/>
      <c r="M244" s="68"/>
      <c r="N244" s="39"/>
      <c r="O244" s="68"/>
      <c r="P244" s="6"/>
      <c r="Q244" s="68"/>
      <c r="R244" s="39"/>
      <c r="S244" s="68"/>
      <c r="T244" s="39"/>
      <c r="U244" s="68"/>
      <c r="V244" s="39"/>
      <c r="W244" s="68"/>
      <c r="X244" s="39"/>
      <c r="Y244" s="68"/>
      <c r="Z244" s="67"/>
      <c r="AA244" s="68"/>
    </row>
    <row r="245" spans="1:27" s="28" customFormat="1" ht="15.6">
      <c r="A245" s="63" t="s">
        <v>121</v>
      </c>
      <c r="B245" s="64"/>
      <c r="C245" s="65">
        <v>2</v>
      </c>
      <c r="D245" s="66" t="s">
        <v>1</v>
      </c>
      <c r="E245" s="44">
        <v>1600</v>
      </c>
      <c r="F245" s="39"/>
      <c r="G245" s="68"/>
      <c r="H245" s="39"/>
      <c r="I245" s="68"/>
      <c r="J245" s="39"/>
      <c r="K245" s="68"/>
      <c r="L245" s="39"/>
      <c r="M245" s="68"/>
      <c r="N245" s="39"/>
      <c r="O245" s="68"/>
      <c r="P245" s="6"/>
      <c r="Q245" s="68"/>
      <c r="R245" s="39"/>
      <c r="S245" s="68"/>
      <c r="T245" s="39"/>
      <c r="U245" s="68"/>
      <c r="V245" s="39"/>
      <c r="W245" s="68"/>
      <c r="X245" s="39"/>
      <c r="Y245" s="68"/>
      <c r="Z245" s="67"/>
      <c r="AA245" s="68"/>
    </row>
    <row r="246" spans="1:27" s="28" customFormat="1" ht="15.6">
      <c r="A246" s="63" t="s">
        <v>201</v>
      </c>
      <c r="B246" s="80"/>
      <c r="C246" s="81"/>
      <c r="D246" s="82" t="s">
        <v>0</v>
      </c>
      <c r="E246" s="44">
        <v>1542</v>
      </c>
      <c r="F246" s="39"/>
      <c r="G246" s="68"/>
      <c r="H246" s="39"/>
      <c r="I246" s="83"/>
      <c r="J246" s="39"/>
      <c r="K246" s="83"/>
      <c r="L246" s="39"/>
      <c r="M246" s="83"/>
      <c r="N246" s="39"/>
      <c r="O246" s="83"/>
      <c r="P246" s="6"/>
      <c r="Q246" s="83"/>
      <c r="R246" s="39"/>
      <c r="S246" s="68"/>
      <c r="T246" s="39"/>
      <c r="U246" s="68"/>
      <c r="V246" s="39"/>
      <c r="W246" s="68"/>
      <c r="X246" s="39"/>
      <c r="Y246" s="83"/>
      <c r="Z246" s="27"/>
      <c r="AA246" s="83"/>
    </row>
    <row r="247" spans="1:27" s="28" customFormat="1" ht="15.6">
      <c r="A247" s="63" t="s">
        <v>385</v>
      </c>
      <c r="B247" s="64"/>
      <c r="C247" s="65"/>
      <c r="D247" s="66" t="s">
        <v>0</v>
      </c>
      <c r="E247" s="44">
        <v>1183</v>
      </c>
      <c r="F247" s="39"/>
      <c r="G247" s="68"/>
      <c r="H247" s="39"/>
      <c r="I247" s="68"/>
      <c r="J247" s="39"/>
      <c r="K247" s="68"/>
      <c r="L247" s="39"/>
      <c r="M247" s="68"/>
      <c r="N247" s="39"/>
      <c r="O247" s="68"/>
      <c r="P247" s="6"/>
      <c r="Q247" s="68"/>
      <c r="R247" s="39"/>
      <c r="S247" s="68"/>
      <c r="T247" s="39"/>
      <c r="U247" s="68"/>
      <c r="V247" s="39"/>
      <c r="W247" s="68"/>
      <c r="X247" s="39"/>
      <c r="Y247" s="68"/>
      <c r="Z247" s="67"/>
      <c r="AA247" s="68"/>
    </row>
    <row r="248" spans="1:27" s="28" customFormat="1" ht="15.6">
      <c r="A248" s="63" t="s">
        <v>122</v>
      </c>
      <c r="B248" s="64"/>
      <c r="C248" s="65">
        <v>3</v>
      </c>
      <c r="D248" s="66" t="s">
        <v>5</v>
      </c>
      <c r="E248" s="44">
        <v>1326.310110712476</v>
      </c>
      <c r="F248" s="39"/>
      <c r="G248" s="68"/>
      <c r="H248" s="39"/>
      <c r="I248" s="68"/>
      <c r="J248" s="39"/>
      <c r="K248" s="68"/>
      <c r="L248" s="39"/>
      <c r="M248" s="68"/>
      <c r="N248" s="39"/>
      <c r="O248" s="68"/>
      <c r="P248" s="6"/>
      <c r="Q248" s="68"/>
      <c r="R248" s="39"/>
      <c r="S248" s="68"/>
      <c r="T248" s="39"/>
      <c r="U248" s="68"/>
      <c r="V248" s="39"/>
      <c r="W248" s="68"/>
      <c r="X248" s="39"/>
      <c r="Y248" s="68"/>
      <c r="Z248" s="67"/>
      <c r="AA248" s="68"/>
    </row>
    <row r="249" spans="1:27" s="28" customFormat="1" ht="15.6">
      <c r="A249" s="63" t="s">
        <v>386</v>
      </c>
      <c r="B249" s="64"/>
      <c r="C249" s="65"/>
      <c r="D249" s="66" t="s">
        <v>0</v>
      </c>
      <c r="E249" s="44">
        <v>1199</v>
      </c>
      <c r="F249" s="39"/>
      <c r="G249" s="68"/>
      <c r="H249" s="39"/>
      <c r="I249" s="68"/>
      <c r="J249" s="39"/>
      <c r="K249" s="68"/>
      <c r="L249" s="39"/>
      <c r="M249" s="68"/>
      <c r="N249" s="39"/>
      <c r="O249" s="68"/>
      <c r="P249" s="6"/>
      <c r="Q249" s="68"/>
      <c r="R249" s="39"/>
      <c r="S249" s="68"/>
      <c r="T249" s="39"/>
      <c r="U249" s="68"/>
      <c r="V249" s="39"/>
      <c r="W249" s="68"/>
      <c r="X249" s="39"/>
      <c r="Y249" s="68"/>
      <c r="Z249" s="67"/>
      <c r="AA249" s="68"/>
    </row>
    <row r="250" spans="1:27" s="28" customFormat="1" ht="15.6">
      <c r="A250" s="63" t="s">
        <v>124</v>
      </c>
      <c r="B250" s="64"/>
      <c r="C250" s="65">
        <v>2</v>
      </c>
      <c r="D250" s="66" t="s">
        <v>1</v>
      </c>
      <c r="E250" s="44">
        <v>1618.527097356357</v>
      </c>
      <c r="F250" s="39"/>
      <c r="G250" s="68"/>
      <c r="H250" s="39"/>
      <c r="I250" s="68"/>
      <c r="J250" s="39"/>
      <c r="K250" s="68"/>
      <c r="L250" s="39"/>
      <c r="M250" s="68"/>
      <c r="N250" s="39"/>
      <c r="O250" s="68"/>
      <c r="P250" s="6"/>
      <c r="Q250" s="68"/>
      <c r="R250" s="39"/>
      <c r="S250" s="68"/>
      <c r="T250" s="39"/>
      <c r="U250" s="68"/>
      <c r="V250" s="39"/>
      <c r="W250" s="68"/>
      <c r="X250" s="39"/>
      <c r="Y250" s="68"/>
      <c r="Z250" s="67"/>
      <c r="AA250" s="68"/>
    </row>
    <row r="251" spans="1:27" s="28" customFormat="1" ht="15.6">
      <c r="A251" s="63" t="s">
        <v>125</v>
      </c>
      <c r="B251" s="64"/>
      <c r="C251" s="65"/>
      <c r="D251" s="66" t="s">
        <v>0</v>
      </c>
      <c r="E251" s="44">
        <v>1200</v>
      </c>
      <c r="F251" s="39"/>
      <c r="G251" s="68"/>
      <c r="H251" s="39"/>
      <c r="I251" s="68"/>
      <c r="J251" s="39"/>
      <c r="K251" s="68"/>
      <c r="L251" s="39"/>
      <c r="M251" s="68"/>
      <c r="N251" s="39"/>
      <c r="O251" s="68"/>
      <c r="P251" s="6"/>
      <c r="Q251" s="68"/>
      <c r="R251" s="39"/>
      <c r="S251" s="68"/>
      <c r="T251" s="39"/>
      <c r="U251" s="68"/>
      <c r="V251" s="39"/>
      <c r="W251" s="68"/>
      <c r="X251" s="39"/>
      <c r="Y251" s="68"/>
      <c r="Z251" s="67"/>
      <c r="AA251" s="68"/>
    </row>
    <row r="252" spans="1:27" s="28" customFormat="1" ht="15.6">
      <c r="A252" s="63" t="s">
        <v>244</v>
      </c>
      <c r="B252" s="64"/>
      <c r="C252" s="65"/>
      <c r="D252" s="66" t="s">
        <v>0</v>
      </c>
      <c r="E252" s="44">
        <v>1398.343235173294</v>
      </c>
      <c r="F252" s="39"/>
      <c r="G252" s="68"/>
      <c r="H252" s="39"/>
      <c r="I252" s="68"/>
      <c r="J252" s="39"/>
      <c r="K252" s="68"/>
      <c r="L252" s="39"/>
      <c r="M252" s="68"/>
      <c r="N252" s="39"/>
      <c r="O252" s="68"/>
      <c r="P252" s="6"/>
      <c r="Q252" s="68"/>
      <c r="R252" s="39"/>
      <c r="S252" s="68"/>
      <c r="T252" s="39"/>
      <c r="U252" s="68"/>
      <c r="V252" s="39"/>
      <c r="W252" s="68"/>
      <c r="X252" s="39"/>
      <c r="Y252" s="68"/>
      <c r="Z252" s="67"/>
      <c r="AA252" s="68"/>
    </row>
    <row r="253" spans="1:27" s="28" customFormat="1" ht="15.6">
      <c r="A253" s="63" t="s">
        <v>126</v>
      </c>
      <c r="B253" s="64" t="s">
        <v>13</v>
      </c>
      <c r="C253" s="65">
        <v>1</v>
      </c>
      <c r="D253" s="66" t="s">
        <v>0</v>
      </c>
      <c r="E253" s="44">
        <v>1743.4087382617611</v>
      </c>
      <c r="F253" s="39"/>
      <c r="G253" s="68"/>
      <c r="H253" s="39"/>
      <c r="I253" s="68"/>
      <c r="J253" s="39"/>
      <c r="K253" s="68"/>
      <c r="L253" s="39"/>
      <c r="M253" s="68"/>
      <c r="N253" s="39"/>
      <c r="O253" s="68"/>
      <c r="P253" s="6"/>
      <c r="Q253" s="68"/>
      <c r="R253" s="39"/>
      <c r="S253" s="68"/>
      <c r="T253" s="39"/>
      <c r="U253" s="68"/>
      <c r="V253" s="39"/>
      <c r="W253" s="68"/>
      <c r="X253" s="39"/>
      <c r="Y253" s="68"/>
      <c r="Z253" s="67"/>
      <c r="AA253" s="68"/>
    </row>
    <row r="254" spans="1:27" s="28" customFormat="1" ht="15.6">
      <c r="A254" s="63" t="s">
        <v>127</v>
      </c>
      <c r="B254" s="64"/>
      <c r="C254" s="65">
        <v>2</v>
      </c>
      <c r="D254" s="66" t="s">
        <v>0</v>
      </c>
      <c r="E254" s="44">
        <v>1455.1507210949098</v>
      </c>
      <c r="F254" s="39"/>
      <c r="G254" s="68"/>
      <c r="H254" s="39"/>
      <c r="I254" s="68"/>
      <c r="J254" s="39"/>
      <c r="K254" s="68"/>
      <c r="L254" s="39"/>
      <c r="M254" s="68"/>
      <c r="N254" s="39"/>
      <c r="O254" s="68"/>
      <c r="P254" s="6"/>
      <c r="Q254" s="68"/>
      <c r="R254" s="39"/>
      <c r="S254" s="68"/>
      <c r="T254" s="39"/>
      <c r="U254" s="68"/>
      <c r="V254" s="39"/>
      <c r="W254" s="68"/>
      <c r="X254" s="39"/>
      <c r="Y254" s="68"/>
      <c r="Z254" s="67"/>
      <c r="AA254" s="68"/>
    </row>
    <row r="255" spans="1:27" s="28" customFormat="1" ht="15.6">
      <c r="A255" s="63" t="s">
        <v>128</v>
      </c>
      <c r="B255" s="64"/>
      <c r="C255" s="65">
        <v>4</v>
      </c>
      <c r="D255" s="66" t="s">
        <v>5</v>
      </c>
      <c r="E255" s="44">
        <v>1200</v>
      </c>
      <c r="F255" s="39"/>
      <c r="G255" s="68"/>
      <c r="H255" s="39"/>
      <c r="I255" s="68"/>
      <c r="J255" s="39"/>
      <c r="K255" s="68"/>
      <c r="L255" s="39"/>
      <c r="M255" s="68"/>
      <c r="N255" s="39"/>
      <c r="O255" s="68"/>
      <c r="P255" s="6"/>
      <c r="Q255" s="68"/>
      <c r="R255" s="39"/>
      <c r="S255" s="68"/>
      <c r="T255" s="39"/>
      <c r="U255" s="68"/>
      <c r="V255" s="39"/>
      <c r="W255" s="68"/>
      <c r="X255" s="39"/>
      <c r="Y255" s="68"/>
      <c r="Z255" s="67"/>
      <c r="AA255" s="68"/>
    </row>
    <row r="256" spans="1:27" s="28" customFormat="1" ht="15.6">
      <c r="A256" s="63" t="s">
        <v>129</v>
      </c>
      <c r="B256" s="64"/>
      <c r="C256" s="65">
        <v>1</v>
      </c>
      <c r="D256" s="66" t="s">
        <v>1</v>
      </c>
      <c r="E256" s="44">
        <v>1815.6</v>
      </c>
      <c r="F256" s="39"/>
      <c r="G256" s="68"/>
      <c r="H256" s="39"/>
      <c r="I256" s="68"/>
      <c r="J256" s="39"/>
      <c r="K256" s="68"/>
      <c r="L256" s="39"/>
      <c r="M256" s="68"/>
      <c r="N256" s="39"/>
      <c r="O256" s="68"/>
      <c r="P256" s="6"/>
      <c r="Q256" s="68"/>
      <c r="R256" s="39"/>
      <c r="S256" s="68"/>
      <c r="T256" s="39"/>
      <c r="U256" s="68"/>
      <c r="V256" s="39"/>
      <c r="W256" s="68"/>
      <c r="X256" s="39"/>
      <c r="Y256" s="68"/>
      <c r="Z256" s="67"/>
      <c r="AA256" s="68"/>
    </row>
    <row r="257" spans="1:27" s="28" customFormat="1" ht="15.6">
      <c r="A257" s="105" t="s">
        <v>130</v>
      </c>
      <c r="B257" s="64" t="s">
        <v>13</v>
      </c>
      <c r="C257" s="65"/>
      <c r="D257" s="66" t="s">
        <v>0</v>
      </c>
      <c r="E257" s="44">
        <v>1687.6448220716261</v>
      </c>
      <c r="F257" s="39"/>
      <c r="G257" s="68"/>
      <c r="H257" s="39"/>
      <c r="I257" s="68"/>
      <c r="J257" s="39"/>
      <c r="K257" s="68"/>
      <c r="L257" s="39"/>
      <c r="M257" s="68"/>
      <c r="N257" s="39"/>
      <c r="O257" s="68"/>
      <c r="P257" s="6"/>
      <c r="Q257" s="68"/>
      <c r="R257" s="39"/>
      <c r="S257" s="68"/>
      <c r="T257" s="39"/>
      <c r="U257" s="68"/>
      <c r="V257" s="39"/>
      <c r="W257" s="68"/>
      <c r="X257" s="39"/>
      <c r="Y257" s="68"/>
      <c r="Z257" s="67"/>
      <c r="AA257" s="68"/>
    </row>
    <row r="258" spans="1:27" s="28" customFormat="1" ht="15.6">
      <c r="A258" s="63" t="s">
        <v>131</v>
      </c>
      <c r="B258" s="64" t="s">
        <v>13</v>
      </c>
      <c r="C258" s="65" t="s">
        <v>6</v>
      </c>
      <c r="D258" s="66" t="s">
        <v>0</v>
      </c>
      <c r="E258" s="44">
        <v>1900</v>
      </c>
      <c r="F258" s="39"/>
      <c r="G258" s="68"/>
      <c r="H258" s="39"/>
      <c r="I258" s="68"/>
      <c r="J258" s="39"/>
      <c r="K258" s="68"/>
      <c r="L258" s="39"/>
      <c r="M258" s="68"/>
      <c r="N258" s="39"/>
      <c r="O258" s="68"/>
      <c r="P258" s="6"/>
      <c r="Q258" s="68"/>
      <c r="R258" s="39"/>
      <c r="S258" s="68"/>
      <c r="T258" s="39"/>
      <c r="U258" s="68"/>
      <c r="V258" s="39"/>
      <c r="W258" s="68"/>
      <c r="X258" s="39"/>
      <c r="Y258" s="68"/>
      <c r="Z258" s="67"/>
      <c r="AA258" s="68"/>
    </row>
    <row r="259" spans="1:27" s="28" customFormat="1" ht="15.6">
      <c r="A259" s="63" t="s">
        <v>132</v>
      </c>
      <c r="B259" s="64" t="s">
        <v>8</v>
      </c>
      <c r="C259" s="65" t="s">
        <v>6</v>
      </c>
      <c r="D259" s="66" t="s">
        <v>0</v>
      </c>
      <c r="E259" s="44">
        <v>1616</v>
      </c>
      <c r="F259" s="39"/>
      <c r="G259" s="68"/>
      <c r="H259" s="39"/>
      <c r="I259" s="68"/>
      <c r="J259" s="39"/>
      <c r="K259" s="68"/>
      <c r="L259" s="39"/>
      <c r="M259" s="68"/>
      <c r="N259" s="39"/>
      <c r="O259" s="68"/>
      <c r="P259" s="6"/>
      <c r="Q259" s="68"/>
      <c r="R259" s="39"/>
      <c r="S259" s="68"/>
      <c r="T259" s="39"/>
      <c r="U259" s="68"/>
      <c r="V259" s="39"/>
      <c r="W259" s="68"/>
      <c r="X259" s="39"/>
      <c r="Y259" s="68"/>
      <c r="Z259" s="67"/>
      <c r="AA259" s="68"/>
    </row>
    <row r="260" spans="1:27" s="28" customFormat="1" ht="15.6">
      <c r="A260" s="63" t="s">
        <v>151</v>
      </c>
      <c r="B260" s="64"/>
      <c r="C260" s="65"/>
      <c r="D260" s="66" t="s">
        <v>16</v>
      </c>
      <c r="E260" s="44">
        <v>1223</v>
      </c>
      <c r="F260" s="39"/>
      <c r="G260" s="68"/>
      <c r="H260" s="39"/>
      <c r="I260" s="68"/>
      <c r="J260" s="39"/>
      <c r="K260" s="68"/>
      <c r="L260" s="39"/>
      <c r="M260" s="68"/>
      <c r="N260" s="39"/>
      <c r="O260" s="68"/>
      <c r="P260" s="6"/>
      <c r="Q260" s="68"/>
      <c r="R260" s="39"/>
      <c r="S260" s="68"/>
      <c r="T260" s="39"/>
      <c r="U260" s="68"/>
      <c r="V260" s="39"/>
      <c r="W260" s="68"/>
      <c r="X260" s="39"/>
      <c r="Y260" s="68"/>
      <c r="Z260" s="67"/>
      <c r="AA260" s="68"/>
    </row>
    <row r="261" spans="1:27" s="28" customFormat="1" ht="15.6">
      <c r="A261" s="63" t="s">
        <v>134</v>
      </c>
      <c r="B261" s="64"/>
      <c r="C261" s="65" t="s">
        <v>6</v>
      </c>
      <c r="D261" s="66" t="s">
        <v>0</v>
      </c>
      <c r="E261" s="44">
        <v>1900</v>
      </c>
      <c r="F261" s="39"/>
      <c r="G261" s="68"/>
      <c r="H261" s="39"/>
      <c r="I261" s="68"/>
      <c r="J261" s="39"/>
      <c r="K261" s="68"/>
      <c r="L261" s="39"/>
      <c r="M261" s="68"/>
      <c r="N261" s="39"/>
      <c r="O261" s="68"/>
      <c r="P261" s="6"/>
      <c r="Q261" s="68"/>
      <c r="R261" s="39"/>
      <c r="S261" s="68"/>
      <c r="T261" s="39"/>
      <c r="U261" s="68"/>
      <c r="V261" s="39"/>
      <c r="W261" s="68"/>
      <c r="X261" s="39"/>
      <c r="Y261" s="68"/>
      <c r="Z261" s="67"/>
      <c r="AA261" s="68"/>
    </row>
    <row r="262" spans="1:27" s="28" customFormat="1" ht="15.6">
      <c r="A262" s="63" t="s">
        <v>135</v>
      </c>
      <c r="B262" s="64"/>
      <c r="C262" s="65"/>
      <c r="D262" s="66" t="s">
        <v>0</v>
      </c>
      <c r="E262" s="44">
        <v>1200</v>
      </c>
      <c r="F262" s="39"/>
      <c r="G262" s="68"/>
      <c r="H262" s="39"/>
      <c r="I262" s="68"/>
      <c r="J262" s="39"/>
      <c r="K262" s="68"/>
      <c r="L262" s="39"/>
      <c r="M262" s="68"/>
      <c r="N262" s="39"/>
      <c r="O262" s="68"/>
      <c r="P262" s="6"/>
      <c r="Q262" s="68"/>
      <c r="R262" s="39"/>
      <c r="S262" s="68"/>
      <c r="T262" s="39"/>
      <c r="U262" s="68"/>
      <c r="V262" s="39"/>
      <c r="W262" s="68"/>
      <c r="X262" s="39"/>
      <c r="Y262" s="68"/>
      <c r="Z262" s="67"/>
      <c r="AA262" s="68"/>
    </row>
    <row r="263" spans="1:27" s="28" customFormat="1" ht="15.6">
      <c r="A263" s="63" t="s">
        <v>239</v>
      </c>
      <c r="B263" s="64"/>
      <c r="C263" s="65"/>
      <c r="D263" s="66" t="s">
        <v>5</v>
      </c>
      <c r="E263" s="44">
        <v>1268.6406001504174</v>
      </c>
      <c r="F263" s="39"/>
      <c r="G263" s="68"/>
      <c r="H263" s="39"/>
      <c r="I263" s="68"/>
      <c r="J263" s="39"/>
      <c r="K263" s="68"/>
      <c r="L263" s="39"/>
      <c r="M263" s="68"/>
      <c r="N263" s="39"/>
      <c r="O263" s="68"/>
      <c r="P263" s="6"/>
      <c r="Q263" s="68"/>
      <c r="R263" s="39"/>
      <c r="S263" s="68"/>
      <c r="T263" s="39"/>
      <c r="U263" s="68"/>
      <c r="V263" s="39"/>
      <c r="W263" s="68"/>
      <c r="X263" s="39"/>
      <c r="Y263" s="68"/>
      <c r="Z263" s="67"/>
      <c r="AA263" s="68"/>
    </row>
    <row r="264" spans="1:27" s="28" customFormat="1" ht="15.6">
      <c r="A264" s="63" t="s">
        <v>241</v>
      </c>
      <c r="B264" s="64"/>
      <c r="C264" s="65"/>
      <c r="D264" s="66" t="s">
        <v>5</v>
      </c>
      <c r="E264" s="44">
        <v>1196.5630965710679</v>
      </c>
      <c r="F264" s="39"/>
      <c r="G264" s="68"/>
      <c r="H264" s="39"/>
      <c r="I264" s="68"/>
      <c r="J264" s="39"/>
      <c r="K264" s="68"/>
      <c r="L264" s="39"/>
      <c r="M264" s="68"/>
      <c r="N264" s="39"/>
      <c r="O264" s="68"/>
      <c r="P264" s="6"/>
      <c r="Q264" s="68"/>
      <c r="R264" s="39"/>
      <c r="S264" s="68"/>
      <c r="T264" s="39"/>
      <c r="U264" s="68"/>
      <c r="V264" s="39"/>
      <c r="W264" s="68"/>
      <c r="X264" s="39"/>
      <c r="Y264" s="68"/>
      <c r="Z264" s="67"/>
      <c r="AA264" s="68"/>
    </row>
    <row r="265" spans="1:27" s="28" customFormat="1" ht="15.6">
      <c r="A265" s="63" t="s">
        <v>265</v>
      </c>
      <c r="B265" s="64"/>
      <c r="C265" s="65"/>
      <c r="D265" s="66" t="s">
        <v>2</v>
      </c>
      <c r="E265" s="44">
        <v>1001</v>
      </c>
      <c r="F265" s="39"/>
      <c r="G265" s="68"/>
      <c r="H265" s="39"/>
      <c r="I265" s="68"/>
      <c r="J265" s="39"/>
      <c r="K265" s="68"/>
      <c r="L265" s="39"/>
      <c r="M265" s="68"/>
      <c r="N265" s="39"/>
      <c r="O265" s="68"/>
      <c r="P265" s="6"/>
      <c r="Q265" s="68"/>
      <c r="R265" s="39"/>
      <c r="S265" s="68"/>
      <c r="T265" s="39"/>
      <c r="U265" s="68"/>
      <c r="V265" s="39"/>
      <c r="W265" s="68"/>
      <c r="X265" s="39"/>
      <c r="Y265" s="68"/>
      <c r="Z265" s="67"/>
      <c r="AA265" s="68"/>
    </row>
    <row r="266" spans="1:27" s="28" customFormat="1" ht="15.6">
      <c r="A266" s="63" t="s">
        <v>136</v>
      </c>
      <c r="B266" s="64"/>
      <c r="C266" s="65">
        <v>2</v>
      </c>
      <c r="D266" s="66" t="s">
        <v>4</v>
      </c>
      <c r="E266" s="44">
        <v>1600</v>
      </c>
      <c r="F266" s="39"/>
      <c r="G266" s="68"/>
      <c r="H266" s="39"/>
      <c r="I266" s="68"/>
      <c r="J266" s="39"/>
      <c r="K266" s="68"/>
      <c r="L266" s="39"/>
      <c r="M266" s="68"/>
      <c r="N266" s="39"/>
      <c r="O266" s="68"/>
      <c r="P266" s="6"/>
      <c r="Q266" s="68"/>
      <c r="R266" s="39"/>
      <c r="S266" s="68"/>
      <c r="T266" s="39"/>
      <c r="U266" s="68"/>
      <c r="V266" s="39"/>
      <c r="W266" s="68"/>
      <c r="X266" s="39"/>
      <c r="Y266" s="68"/>
      <c r="Z266" s="67"/>
      <c r="AA266" s="68"/>
    </row>
    <row r="267" spans="1:27" s="28" customFormat="1" ht="15.6">
      <c r="A267" s="63" t="s">
        <v>163</v>
      </c>
      <c r="B267" s="64"/>
      <c r="C267" s="65"/>
      <c r="D267" s="66" t="s">
        <v>0</v>
      </c>
      <c r="E267" s="44">
        <v>1457.0165362859748</v>
      </c>
      <c r="F267" s="39"/>
      <c r="G267" s="68"/>
      <c r="H267" s="39"/>
      <c r="I267" s="68"/>
      <c r="J267" s="39"/>
      <c r="K267" s="68"/>
      <c r="L267" s="39"/>
      <c r="M267" s="68"/>
      <c r="N267" s="39"/>
      <c r="O267" s="68"/>
      <c r="P267" s="6"/>
      <c r="Q267" s="68"/>
      <c r="R267" s="39"/>
      <c r="S267" s="68"/>
      <c r="T267" s="39"/>
      <c r="U267" s="68"/>
      <c r="V267" s="39"/>
      <c r="W267" s="68"/>
      <c r="X267" s="39"/>
      <c r="Y267" s="68"/>
      <c r="Z267" s="67"/>
      <c r="AA267" s="68"/>
    </row>
    <row r="268" spans="1:27" s="28" customFormat="1" ht="15.6">
      <c r="A268" s="63" t="s">
        <v>149</v>
      </c>
      <c r="B268" s="64"/>
      <c r="C268" s="65"/>
      <c r="D268" s="66" t="s">
        <v>0</v>
      </c>
      <c r="E268" s="44">
        <v>1854</v>
      </c>
      <c r="F268" s="39"/>
      <c r="G268" s="68"/>
      <c r="H268" s="39"/>
      <c r="I268" s="68"/>
      <c r="J268" s="39"/>
      <c r="K268" s="68"/>
      <c r="L268" s="39"/>
      <c r="M268" s="68"/>
      <c r="N268" s="39"/>
      <c r="O268" s="68"/>
      <c r="P268" s="6"/>
      <c r="Q268" s="68"/>
      <c r="R268" s="39"/>
      <c r="S268" s="68"/>
      <c r="T268" s="39"/>
      <c r="U268" s="68"/>
      <c r="V268" s="39"/>
      <c r="W268" s="68"/>
      <c r="X268" s="39"/>
      <c r="Y268" s="68"/>
      <c r="Z268" s="67"/>
      <c r="AA268" s="68"/>
    </row>
    <row r="269" spans="1:27" s="28" customFormat="1" ht="15.6">
      <c r="A269" s="63" t="s">
        <v>387</v>
      </c>
      <c r="B269" s="64"/>
      <c r="C269" s="65"/>
      <c r="D269" s="66" t="s">
        <v>0</v>
      </c>
      <c r="E269" s="44">
        <v>1217</v>
      </c>
      <c r="F269" s="39"/>
      <c r="G269" s="68"/>
      <c r="H269" s="39"/>
      <c r="I269" s="68"/>
      <c r="J269" s="39"/>
      <c r="K269" s="68"/>
      <c r="L269" s="39"/>
      <c r="M269" s="68"/>
      <c r="N269" s="39"/>
      <c r="O269" s="68"/>
      <c r="P269" s="6"/>
      <c r="Q269" s="68"/>
      <c r="R269" s="39"/>
      <c r="S269" s="68"/>
      <c r="T269" s="39"/>
      <c r="U269" s="68"/>
      <c r="V269" s="39"/>
      <c r="W269" s="68"/>
      <c r="X269" s="39"/>
      <c r="Y269" s="68"/>
      <c r="Z269" s="67"/>
      <c r="AA269" s="68"/>
    </row>
    <row r="270" spans="1:27" s="28" customFormat="1" ht="15.6">
      <c r="A270" s="63" t="s">
        <v>137</v>
      </c>
      <c r="B270" s="64"/>
      <c r="C270" s="65">
        <v>4</v>
      </c>
      <c r="D270" s="66" t="s">
        <v>16</v>
      </c>
      <c r="E270" s="44">
        <v>1200</v>
      </c>
      <c r="F270" s="39"/>
      <c r="G270" s="68"/>
      <c r="H270" s="39"/>
      <c r="I270" s="68"/>
      <c r="J270" s="39"/>
      <c r="K270" s="68"/>
      <c r="L270" s="39"/>
      <c r="M270" s="68"/>
      <c r="N270" s="39"/>
      <c r="O270" s="68"/>
      <c r="P270" s="6"/>
      <c r="Q270" s="68"/>
      <c r="R270" s="39"/>
      <c r="S270" s="68"/>
      <c r="T270" s="39"/>
      <c r="U270" s="68"/>
      <c r="V270" s="39"/>
      <c r="W270" s="68"/>
      <c r="X270" s="39"/>
      <c r="Y270" s="68"/>
      <c r="Z270" s="67"/>
      <c r="AA270" s="68"/>
    </row>
    <row r="271" spans="1:27" s="28" customFormat="1" ht="15.6">
      <c r="A271" s="63" t="s">
        <v>138</v>
      </c>
      <c r="B271" s="64"/>
      <c r="C271" s="65">
        <v>3</v>
      </c>
      <c r="D271" s="66" t="s">
        <v>2</v>
      </c>
      <c r="E271" s="44">
        <v>1430</v>
      </c>
      <c r="F271" s="39"/>
      <c r="G271" s="68"/>
      <c r="H271" s="39"/>
      <c r="I271" s="68"/>
      <c r="J271" s="39"/>
      <c r="K271" s="68"/>
      <c r="L271" s="39"/>
      <c r="M271" s="68"/>
      <c r="N271" s="39"/>
      <c r="O271" s="68"/>
      <c r="P271" s="6"/>
      <c r="Q271" s="68"/>
      <c r="R271" s="39"/>
      <c r="S271" s="68"/>
      <c r="T271" s="39"/>
      <c r="U271" s="68"/>
      <c r="V271" s="39"/>
      <c r="W271" s="68"/>
      <c r="X271" s="39"/>
      <c r="Y271" s="68"/>
      <c r="Z271" s="67"/>
      <c r="AA271" s="68"/>
    </row>
    <row r="272" spans="1:27" s="28" customFormat="1" ht="15.6">
      <c r="A272" s="63" t="s">
        <v>390</v>
      </c>
      <c r="B272" s="64"/>
      <c r="C272" s="65"/>
      <c r="D272" s="66" t="s">
        <v>319</v>
      </c>
      <c r="E272" s="44">
        <v>1188.9428679973239</v>
      </c>
      <c r="F272" s="39"/>
      <c r="G272" s="68"/>
      <c r="H272" s="39"/>
      <c r="I272" s="68"/>
      <c r="J272" s="39"/>
      <c r="K272" s="68"/>
      <c r="L272" s="39"/>
      <c r="M272" s="68"/>
      <c r="N272" s="39"/>
      <c r="O272" s="68"/>
      <c r="P272" s="6"/>
      <c r="Q272" s="68"/>
      <c r="R272" s="39"/>
      <c r="S272" s="68"/>
      <c r="T272" s="39"/>
      <c r="U272" s="68"/>
      <c r="V272" s="39"/>
      <c r="W272" s="68"/>
      <c r="X272" s="39"/>
      <c r="Y272" s="68"/>
      <c r="Z272" s="67"/>
      <c r="AA272" s="68"/>
    </row>
    <row r="273" spans="1:27" s="28" customFormat="1" ht="15.6">
      <c r="A273" s="63" t="s">
        <v>273</v>
      </c>
      <c r="B273" s="64"/>
      <c r="C273" s="65"/>
      <c r="D273" s="66" t="s">
        <v>0</v>
      </c>
      <c r="E273" s="44">
        <v>1290.8596966402656</v>
      </c>
      <c r="F273" s="39"/>
      <c r="G273" s="68"/>
      <c r="H273" s="39"/>
      <c r="I273" s="68"/>
      <c r="J273" s="39"/>
      <c r="K273" s="68"/>
      <c r="L273" s="39"/>
      <c r="M273" s="68"/>
      <c r="N273" s="39"/>
      <c r="O273" s="68"/>
      <c r="P273" s="6"/>
      <c r="Q273" s="68"/>
      <c r="R273" s="39"/>
      <c r="S273" s="68"/>
      <c r="T273" s="39"/>
      <c r="U273" s="68"/>
      <c r="V273" s="39"/>
      <c r="W273" s="68"/>
      <c r="X273" s="39"/>
      <c r="Y273" s="68"/>
      <c r="Z273" s="67"/>
      <c r="AA273" s="68"/>
    </row>
  </sheetData>
  <protectedRanges>
    <protectedRange sqref="A179" name="Diapazons2_2"/>
    <protectedRange sqref="A201" name="Diapazons2_2_1"/>
  </protectedRanges>
  <autoFilter ref="A5:AA270">
    <sortState ref="A6:AA273">
      <sortCondition ref="H5:H270"/>
    </sortState>
  </autoFilter>
  <conditionalFormatting sqref="A5:A6">
    <cfRule type="duplicateValues" dxfId="831" priority="2008"/>
  </conditionalFormatting>
  <conditionalFormatting sqref="A6">
    <cfRule type="duplicateValues" dxfId="830" priority="505"/>
  </conditionalFormatting>
  <conditionalFormatting sqref="A98">
    <cfRule type="duplicateValues" dxfId="829" priority="6737"/>
  </conditionalFormatting>
  <conditionalFormatting sqref="A98">
    <cfRule type="duplicateValues" dxfId="828" priority="6739"/>
  </conditionalFormatting>
  <conditionalFormatting sqref="A126:A129">
    <cfRule type="duplicateValues" dxfId="827" priority="6911"/>
  </conditionalFormatting>
  <conditionalFormatting sqref="A126:A129">
    <cfRule type="duplicateValues" dxfId="826" priority="6913"/>
  </conditionalFormatting>
  <conditionalFormatting sqref="A124">
    <cfRule type="duplicateValues" dxfId="825" priority="386"/>
  </conditionalFormatting>
  <conditionalFormatting sqref="A124">
    <cfRule type="duplicateValues" dxfId="824" priority="387"/>
  </conditionalFormatting>
  <conditionalFormatting sqref="A124">
    <cfRule type="duplicateValues" dxfId="823" priority="388"/>
  </conditionalFormatting>
  <conditionalFormatting sqref="A124">
    <cfRule type="duplicateValues" dxfId="822" priority="389"/>
  </conditionalFormatting>
  <conditionalFormatting sqref="A124">
    <cfRule type="duplicateValues" dxfId="821" priority="390"/>
  </conditionalFormatting>
  <conditionalFormatting sqref="A124">
    <cfRule type="duplicateValues" dxfId="820" priority="384"/>
  </conditionalFormatting>
  <conditionalFormatting sqref="A124">
    <cfRule type="duplicateValues" dxfId="819" priority="385"/>
  </conditionalFormatting>
  <conditionalFormatting sqref="A124">
    <cfRule type="duplicateValues" dxfId="818" priority="383"/>
  </conditionalFormatting>
  <conditionalFormatting sqref="A98 A5:A6">
    <cfRule type="duplicateValues" dxfId="817" priority="7573"/>
  </conditionalFormatting>
  <conditionalFormatting sqref="A98">
    <cfRule type="duplicateValues" dxfId="816" priority="7576"/>
  </conditionalFormatting>
  <conditionalFormatting sqref="A7">
    <cfRule type="duplicateValues" dxfId="815" priority="323"/>
  </conditionalFormatting>
  <conditionalFormatting sqref="A7">
    <cfRule type="duplicateValues" dxfId="814" priority="322"/>
  </conditionalFormatting>
  <conditionalFormatting sqref="A41">
    <cfRule type="duplicateValues" dxfId="813" priority="320"/>
  </conditionalFormatting>
  <conditionalFormatting sqref="A41">
    <cfRule type="duplicateValues" dxfId="812" priority="321"/>
  </conditionalFormatting>
  <conditionalFormatting sqref="A42">
    <cfRule type="duplicateValues" dxfId="811" priority="316"/>
  </conditionalFormatting>
  <conditionalFormatting sqref="A42">
    <cfRule type="duplicateValues" dxfId="810" priority="317"/>
  </conditionalFormatting>
  <conditionalFormatting sqref="A43">
    <cfRule type="duplicateValues" dxfId="809" priority="314"/>
  </conditionalFormatting>
  <conditionalFormatting sqref="A43">
    <cfRule type="duplicateValues" dxfId="808" priority="315"/>
  </conditionalFormatting>
  <conditionalFormatting sqref="A44">
    <cfRule type="duplicateValues" dxfId="807" priority="311"/>
  </conditionalFormatting>
  <conditionalFormatting sqref="A44">
    <cfRule type="duplicateValues" dxfId="806" priority="312"/>
  </conditionalFormatting>
  <conditionalFormatting sqref="A44">
    <cfRule type="duplicateValues" dxfId="805" priority="310"/>
  </conditionalFormatting>
  <conditionalFormatting sqref="A45">
    <cfRule type="duplicateValues" dxfId="804" priority="302"/>
  </conditionalFormatting>
  <conditionalFormatting sqref="A45">
    <cfRule type="duplicateValues" dxfId="803" priority="303"/>
  </conditionalFormatting>
  <conditionalFormatting sqref="A45">
    <cfRule type="duplicateValues" dxfId="802" priority="301"/>
  </conditionalFormatting>
  <conditionalFormatting sqref="A45">
    <cfRule type="duplicateValues" dxfId="801" priority="300"/>
  </conditionalFormatting>
  <conditionalFormatting sqref="A45">
    <cfRule type="duplicateValues" dxfId="800" priority="299"/>
  </conditionalFormatting>
  <conditionalFormatting sqref="A46">
    <cfRule type="duplicateValues" dxfId="799" priority="297"/>
  </conditionalFormatting>
  <conditionalFormatting sqref="A46">
    <cfRule type="duplicateValues" dxfId="798" priority="298"/>
  </conditionalFormatting>
  <conditionalFormatting sqref="A46">
    <cfRule type="duplicateValues" dxfId="797" priority="296"/>
  </conditionalFormatting>
  <conditionalFormatting sqref="A46">
    <cfRule type="duplicateValues" dxfId="796" priority="295"/>
  </conditionalFormatting>
  <conditionalFormatting sqref="A46">
    <cfRule type="duplicateValues" dxfId="795" priority="294"/>
  </conditionalFormatting>
  <conditionalFormatting sqref="A47">
    <cfRule type="duplicateValues" dxfId="794" priority="292"/>
  </conditionalFormatting>
  <conditionalFormatting sqref="A47">
    <cfRule type="duplicateValues" dxfId="793" priority="293"/>
  </conditionalFormatting>
  <conditionalFormatting sqref="A47">
    <cfRule type="duplicateValues" dxfId="792" priority="291"/>
  </conditionalFormatting>
  <conditionalFormatting sqref="A47">
    <cfRule type="duplicateValues" dxfId="791" priority="290"/>
  </conditionalFormatting>
  <conditionalFormatting sqref="A47">
    <cfRule type="duplicateValues" dxfId="790" priority="289"/>
  </conditionalFormatting>
  <conditionalFormatting sqref="A64">
    <cfRule type="duplicateValues" dxfId="789" priority="284"/>
  </conditionalFormatting>
  <conditionalFormatting sqref="A64">
    <cfRule type="duplicateValues" dxfId="788" priority="285"/>
  </conditionalFormatting>
  <conditionalFormatting sqref="A64">
    <cfRule type="duplicateValues" dxfId="787" priority="286"/>
  </conditionalFormatting>
  <conditionalFormatting sqref="A65">
    <cfRule type="duplicateValues" dxfId="786" priority="281"/>
  </conditionalFormatting>
  <conditionalFormatting sqref="A65">
    <cfRule type="duplicateValues" dxfId="785" priority="282"/>
  </conditionalFormatting>
  <conditionalFormatting sqref="A65">
    <cfRule type="duplicateValues" dxfId="784" priority="283"/>
  </conditionalFormatting>
  <conditionalFormatting sqref="A274:A1048576 A221 A121:A151 A1:A98">
    <cfRule type="duplicateValues" dxfId="783" priority="270"/>
  </conditionalFormatting>
  <conditionalFormatting sqref="A274:A1048576 A221 A1:A151">
    <cfRule type="duplicateValues" dxfId="782" priority="260"/>
    <cfRule type="duplicateValues" dxfId="781" priority="261"/>
  </conditionalFormatting>
  <conditionalFormatting sqref="A274:A1048576 A221 A1:A6 A98">
    <cfRule type="duplicateValues" dxfId="780" priority="8062"/>
  </conditionalFormatting>
  <conditionalFormatting sqref="A274:A1048576 A221 A1:A6 A98 A121:A125">
    <cfRule type="duplicateValues" dxfId="779" priority="8066"/>
  </conditionalFormatting>
  <conditionalFormatting sqref="A274:A1048576 A221 A1:A6 A98 A121:A132">
    <cfRule type="duplicateValues" dxfId="778" priority="8071"/>
  </conditionalFormatting>
  <conditionalFormatting sqref="A274:A1048576 A221">
    <cfRule type="duplicateValues" dxfId="777" priority="8076"/>
  </conditionalFormatting>
  <conditionalFormatting sqref="A7:A44">
    <cfRule type="duplicateValues" dxfId="776" priority="8390"/>
  </conditionalFormatting>
  <conditionalFormatting sqref="A48:A63">
    <cfRule type="duplicateValues" dxfId="775" priority="8507"/>
  </conditionalFormatting>
  <conditionalFormatting sqref="A48:A63">
    <cfRule type="duplicateValues" dxfId="774" priority="8509"/>
  </conditionalFormatting>
  <conditionalFormatting sqref="A66:A73">
    <cfRule type="duplicateValues" dxfId="773" priority="8515"/>
  </conditionalFormatting>
  <conditionalFormatting sqref="A66:A73">
    <cfRule type="duplicateValues" dxfId="772" priority="8516"/>
  </conditionalFormatting>
  <conditionalFormatting sqref="A79:A97">
    <cfRule type="duplicateValues" dxfId="771" priority="8661"/>
  </conditionalFormatting>
  <conditionalFormatting sqref="A79:A97">
    <cfRule type="duplicateValues" dxfId="770" priority="8663"/>
  </conditionalFormatting>
  <conditionalFormatting sqref="A99:A120">
    <cfRule type="duplicateValues" dxfId="769" priority="8671"/>
  </conditionalFormatting>
  <conditionalFormatting sqref="A99:A120">
    <cfRule type="duplicateValues" dxfId="768" priority="8673"/>
  </conditionalFormatting>
  <conditionalFormatting sqref="A121:A125">
    <cfRule type="duplicateValues" dxfId="767" priority="8674"/>
  </conditionalFormatting>
  <conditionalFormatting sqref="A121:A125">
    <cfRule type="duplicateValues" dxfId="766" priority="8675"/>
  </conditionalFormatting>
  <conditionalFormatting sqref="A133:A151">
    <cfRule type="duplicateValues" dxfId="765" priority="8760"/>
  </conditionalFormatting>
  <conditionalFormatting sqref="A133:A151">
    <cfRule type="duplicateValues" dxfId="764" priority="8762"/>
  </conditionalFormatting>
  <conditionalFormatting sqref="A152:A154">
    <cfRule type="duplicateValues" dxfId="763" priority="257"/>
  </conditionalFormatting>
  <conditionalFormatting sqref="A152:A154">
    <cfRule type="duplicateValues" dxfId="762" priority="255"/>
    <cfRule type="duplicateValues" dxfId="761" priority="256"/>
  </conditionalFormatting>
  <conditionalFormatting sqref="A152:A154">
    <cfRule type="duplicateValues" dxfId="760" priority="258"/>
  </conditionalFormatting>
  <conditionalFormatting sqref="A152:A154">
    <cfRule type="duplicateValues" dxfId="759" priority="259"/>
  </conditionalFormatting>
  <conditionalFormatting sqref="A155:A157">
    <cfRule type="duplicateValues" dxfId="758" priority="252"/>
  </conditionalFormatting>
  <conditionalFormatting sqref="A155:A157">
    <cfRule type="duplicateValues" dxfId="757" priority="250"/>
    <cfRule type="duplicateValues" dxfId="756" priority="251"/>
  </conditionalFormatting>
  <conditionalFormatting sqref="A155:A157">
    <cfRule type="duplicateValues" dxfId="755" priority="253"/>
  </conditionalFormatting>
  <conditionalFormatting sqref="A155:A157">
    <cfRule type="duplicateValues" dxfId="754" priority="254"/>
  </conditionalFormatting>
  <conditionalFormatting sqref="A158">
    <cfRule type="duplicateValues" dxfId="753" priority="243"/>
  </conditionalFormatting>
  <conditionalFormatting sqref="A158">
    <cfRule type="duplicateValues" dxfId="752" priority="241"/>
    <cfRule type="duplicateValues" dxfId="751" priority="242"/>
  </conditionalFormatting>
  <conditionalFormatting sqref="A158">
    <cfRule type="duplicateValues" dxfId="750" priority="244"/>
  </conditionalFormatting>
  <conditionalFormatting sqref="A158">
    <cfRule type="duplicateValues" dxfId="749" priority="245"/>
  </conditionalFormatting>
  <conditionalFormatting sqref="A159">
    <cfRule type="duplicateValues" dxfId="748" priority="8846"/>
  </conditionalFormatting>
  <conditionalFormatting sqref="A159">
    <cfRule type="duplicateValues" dxfId="747" priority="8847"/>
    <cfRule type="duplicateValues" dxfId="746" priority="8848"/>
  </conditionalFormatting>
  <conditionalFormatting sqref="A159">
    <cfRule type="duplicateValues" dxfId="745" priority="8850"/>
  </conditionalFormatting>
  <conditionalFormatting sqref="A160">
    <cfRule type="duplicateValues" dxfId="744" priority="232"/>
  </conditionalFormatting>
  <conditionalFormatting sqref="A160">
    <cfRule type="duplicateValues" dxfId="743" priority="233"/>
    <cfRule type="duplicateValues" dxfId="742" priority="234"/>
  </conditionalFormatting>
  <conditionalFormatting sqref="A160">
    <cfRule type="duplicateValues" dxfId="741" priority="235"/>
  </conditionalFormatting>
  <conditionalFormatting sqref="A161">
    <cfRule type="duplicateValues" dxfId="740" priority="8874"/>
  </conditionalFormatting>
  <conditionalFormatting sqref="A161">
    <cfRule type="duplicateValues" dxfId="739" priority="8875"/>
    <cfRule type="duplicateValues" dxfId="738" priority="8876"/>
  </conditionalFormatting>
  <conditionalFormatting sqref="A161">
    <cfRule type="duplicateValues" dxfId="737" priority="8877"/>
  </conditionalFormatting>
  <conditionalFormatting sqref="A162:A170">
    <cfRule type="duplicateValues" dxfId="736" priority="212"/>
  </conditionalFormatting>
  <conditionalFormatting sqref="A162:A170">
    <cfRule type="duplicateValues" dxfId="735" priority="213"/>
    <cfRule type="duplicateValues" dxfId="734" priority="214"/>
  </conditionalFormatting>
  <conditionalFormatting sqref="A162:A170">
    <cfRule type="duplicateValues" dxfId="733" priority="215"/>
  </conditionalFormatting>
  <conditionalFormatting sqref="A171">
    <cfRule type="duplicateValues" dxfId="732" priority="203"/>
  </conditionalFormatting>
  <conditionalFormatting sqref="A171">
    <cfRule type="duplicateValues" dxfId="731" priority="204"/>
    <cfRule type="duplicateValues" dxfId="730" priority="205"/>
  </conditionalFormatting>
  <conditionalFormatting sqref="A171">
    <cfRule type="duplicateValues" dxfId="729" priority="206"/>
  </conditionalFormatting>
  <conditionalFormatting sqref="A172">
    <cfRule type="duplicateValues" dxfId="728" priority="199"/>
  </conditionalFormatting>
  <conditionalFormatting sqref="A172">
    <cfRule type="duplicateValues" dxfId="727" priority="200"/>
    <cfRule type="duplicateValues" dxfId="726" priority="201"/>
  </conditionalFormatting>
  <conditionalFormatting sqref="A172">
    <cfRule type="duplicateValues" dxfId="725" priority="202"/>
  </conditionalFormatting>
  <conditionalFormatting sqref="A173:A174">
    <cfRule type="duplicateValues" dxfId="724" priority="189"/>
  </conditionalFormatting>
  <conditionalFormatting sqref="A173:A174">
    <cfRule type="duplicateValues" dxfId="723" priority="190"/>
    <cfRule type="duplicateValues" dxfId="722" priority="191"/>
  </conditionalFormatting>
  <conditionalFormatting sqref="A173:A174">
    <cfRule type="duplicateValues" dxfId="721" priority="192"/>
  </conditionalFormatting>
  <conditionalFormatting sqref="A175">
    <cfRule type="duplicateValues" dxfId="720" priority="185"/>
  </conditionalFormatting>
  <conditionalFormatting sqref="A175">
    <cfRule type="duplicateValues" dxfId="719" priority="186"/>
    <cfRule type="duplicateValues" dxfId="718" priority="187"/>
  </conditionalFormatting>
  <conditionalFormatting sqref="A175">
    <cfRule type="duplicateValues" dxfId="717" priority="188"/>
  </conditionalFormatting>
  <conditionalFormatting sqref="A176:A178">
    <cfRule type="duplicateValues" dxfId="716" priority="181"/>
  </conditionalFormatting>
  <conditionalFormatting sqref="A176:A178">
    <cfRule type="duplicateValues" dxfId="715" priority="182"/>
    <cfRule type="duplicateValues" dxfId="714" priority="183"/>
  </conditionalFormatting>
  <conditionalFormatting sqref="A176:A178">
    <cfRule type="duplicateValues" dxfId="713" priority="184"/>
  </conditionalFormatting>
  <conditionalFormatting sqref="A179">
    <cfRule type="duplicateValues" dxfId="712" priority="157"/>
  </conditionalFormatting>
  <conditionalFormatting sqref="A179">
    <cfRule type="duplicateValues" dxfId="711" priority="158"/>
    <cfRule type="duplicateValues" dxfId="710" priority="159"/>
  </conditionalFormatting>
  <conditionalFormatting sqref="A179">
    <cfRule type="duplicateValues" dxfId="709" priority="160"/>
  </conditionalFormatting>
  <conditionalFormatting sqref="A180:A183">
    <cfRule type="duplicateValues" dxfId="708" priority="153"/>
  </conditionalFormatting>
  <conditionalFormatting sqref="A180:A183">
    <cfRule type="duplicateValues" dxfId="707" priority="154"/>
    <cfRule type="duplicateValues" dxfId="706" priority="155"/>
  </conditionalFormatting>
  <conditionalFormatting sqref="A180:A183">
    <cfRule type="duplicateValues" dxfId="705" priority="156"/>
  </conditionalFormatting>
  <conditionalFormatting sqref="A184">
    <cfRule type="duplicateValues" dxfId="704" priority="145"/>
  </conditionalFormatting>
  <conditionalFormatting sqref="A184">
    <cfRule type="duplicateValues" dxfId="703" priority="146"/>
    <cfRule type="duplicateValues" dxfId="702" priority="147"/>
  </conditionalFormatting>
  <conditionalFormatting sqref="A184">
    <cfRule type="duplicateValues" dxfId="701" priority="148"/>
  </conditionalFormatting>
  <conditionalFormatting sqref="A185:A190">
    <cfRule type="duplicateValues" dxfId="700" priority="141"/>
  </conditionalFormatting>
  <conditionalFormatting sqref="A185:A190">
    <cfRule type="duplicateValues" dxfId="699" priority="142"/>
    <cfRule type="duplicateValues" dxfId="698" priority="143"/>
  </conditionalFormatting>
  <conditionalFormatting sqref="A185:A190">
    <cfRule type="duplicateValues" dxfId="697" priority="144"/>
  </conditionalFormatting>
  <conditionalFormatting sqref="A191">
    <cfRule type="duplicateValues" dxfId="696" priority="137"/>
  </conditionalFormatting>
  <conditionalFormatting sqref="A191">
    <cfRule type="duplicateValues" dxfId="695" priority="138"/>
    <cfRule type="duplicateValues" dxfId="694" priority="139"/>
  </conditionalFormatting>
  <conditionalFormatting sqref="A191">
    <cfRule type="duplicateValues" dxfId="693" priority="140"/>
  </conditionalFormatting>
  <conditionalFormatting sqref="A192:A193">
    <cfRule type="duplicateValues" dxfId="692" priority="133"/>
  </conditionalFormatting>
  <conditionalFormatting sqref="A192:A193">
    <cfRule type="duplicateValues" dxfId="691" priority="134"/>
    <cfRule type="duplicateValues" dxfId="690" priority="135"/>
  </conditionalFormatting>
  <conditionalFormatting sqref="A192:A193">
    <cfRule type="duplicateValues" dxfId="689" priority="136"/>
  </conditionalFormatting>
  <conditionalFormatting sqref="A194:A198">
    <cfRule type="duplicateValues" dxfId="688" priority="124"/>
  </conditionalFormatting>
  <conditionalFormatting sqref="A194:A198">
    <cfRule type="duplicateValues" dxfId="687" priority="125"/>
    <cfRule type="duplicateValues" dxfId="686" priority="126"/>
  </conditionalFormatting>
  <conditionalFormatting sqref="A194:A198">
    <cfRule type="duplicateValues" dxfId="685" priority="127"/>
  </conditionalFormatting>
  <conditionalFormatting sqref="A199:A200">
    <cfRule type="duplicateValues" dxfId="684" priority="120"/>
  </conditionalFormatting>
  <conditionalFormatting sqref="A199:A200">
    <cfRule type="duplicateValues" dxfId="683" priority="121"/>
    <cfRule type="duplicateValues" dxfId="682" priority="122"/>
  </conditionalFormatting>
  <conditionalFormatting sqref="A199:A200">
    <cfRule type="duplicateValues" dxfId="681" priority="123"/>
  </conditionalFormatting>
  <conditionalFormatting sqref="A201">
    <cfRule type="duplicateValues" dxfId="680" priority="116"/>
  </conditionalFormatting>
  <conditionalFormatting sqref="A201">
    <cfRule type="duplicateValues" dxfId="679" priority="117"/>
    <cfRule type="duplicateValues" dxfId="678" priority="118"/>
  </conditionalFormatting>
  <conditionalFormatting sqref="A201">
    <cfRule type="duplicateValues" dxfId="677" priority="119"/>
  </conditionalFormatting>
  <conditionalFormatting sqref="A202">
    <cfRule type="duplicateValues" dxfId="676" priority="108"/>
  </conditionalFormatting>
  <conditionalFormatting sqref="A202">
    <cfRule type="duplicateValues" dxfId="675" priority="105"/>
  </conditionalFormatting>
  <conditionalFormatting sqref="A202">
    <cfRule type="duplicateValues" dxfId="674" priority="106"/>
    <cfRule type="duplicateValues" dxfId="673" priority="107"/>
  </conditionalFormatting>
  <conditionalFormatting sqref="A203:A208">
    <cfRule type="duplicateValues" dxfId="672" priority="104"/>
  </conditionalFormatting>
  <conditionalFormatting sqref="A203:A208">
    <cfRule type="duplicateValues" dxfId="671" priority="101"/>
  </conditionalFormatting>
  <conditionalFormatting sqref="A203:A208">
    <cfRule type="duplicateValues" dxfId="670" priority="102"/>
    <cfRule type="duplicateValues" dxfId="669" priority="103"/>
  </conditionalFormatting>
  <conditionalFormatting sqref="A130:A132">
    <cfRule type="duplicateValues" dxfId="668" priority="9455"/>
  </conditionalFormatting>
  <conditionalFormatting sqref="A130:A132">
    <cfRule type="duplicateValues" dxfId="667" priority="9457"/>
  </conditionalFormatting>
  <conditionalFormatting sqref="A74:A78">
    <cfRule type="duplicateValues" dxfId="666" priority="9474"/>
  </conditionalFormatting>
  <conditionalFormatting sqref="A74:A78">
    <cfRule type="duplicateValues" dxfId="665" priority="9475"/>
  </conditionalFormatting>
  <conditionalFormatting sqref="A8:A40">
    <cfRule type="duplicateValues" dxfId="664" priority="9495"/>
  </conditionalFormatting>
  <conditionalFormatting sqref="A7:A40">
    <cfRule type="duplicateValues" dxfId="663" priority="9497"/>
  </conditionalFormatting>
  <conditionalFormatting sqref="A7:A43">
    <cfRule type="duplicateValues" dxfId="662" priority="9499"/>
  </conditionalFormatting>
  <conditionalFormatting sqref="A7:A47">
    <cfRule type="duplicateValues" dxfId="661" priority="9501"/>
  </conditionalFormatting>
  <conditionalFormatting sqref="A7:A63">
    <cfRule type="duplicateValues" dxfId="660" priority="9503"/>
  </conditionalFormatting>
  <conditionalFormatting sqref="A7:A78">
    <cfRule type="duplicateValues" dxfId="659" priority="9505"/>
  </conditionalFormatting>
  <conditionalFormatting sqref="A209:A212">
    <cfRule type="duplicateValues" dxfId="658" priority="100"/>
  </conditionalFormatting>
  <conditionalFormatting sqref="A209:A212">
    <cfRule type="duplicateValues" dxfId="657" priority="97"/>
  </conditionalFormatting>
  <conditionalFormatting sqref="A209:A212">
    <cfRule type="duplicateValues" dxfId="656" priority="98"/>
    <cfRule type="duplicateValues" dxfId="655" priority="99"/>
  </conditionalFormatting>
  <conditionalFormatting sqref="A213:A214">
    <cfRule type="duplicateValues" dxfId="654" priority="96"/>
  </conditionalFormatting>
  <conditionalFormatting sqref="A213:A214">
    <cfRule type="duplicateValues" dxfId="653" priority="93"/>
  </conditionalFormatting>
  <conditionalFormatting sqref="A213:A214">
    <cfRule type="duplicateValues" dxfId="652" priority="94"/>
    <cfRule type="duplicateValues" dxfId="651" priority="95"/>
  </conditionalFormatting>
  <conditionalFormatting sqref="A215">
    <cfRule type="duplicateValues" dxfId="650" priority="92"/>
  </conditionalFormatting>
  <conditionalFormatting sqref="A215">
    <cfRule type="duplicateValues" dxfId="649" priority="89"/>
  </conditionalFormatting>
  <conditionalFormatting sqref="A215">
    <cfRule type="duplicateValues" dxfId="648" priority="90"/>
    <cfRule type="duplicateValues" dxfId="647" priority="91"/>
  </conditionalFormatting>
  <conditionalFormatting sqref="A216">
    <cfRule type="duplicateValues" dxfId="646" priority="88"/>
  </conditionalFormatting>
  <conditionalFormatting sqref="A216">
    <cfRule type="duplicateValues" dxfId="645" priority="85"/>
  </conditionalFormatting>
  <conditionalFormatting sqref="A216">
    <cfRule type="duplicateValues" dxfId="644" priority="86"/>
    <cfRule type="duplicateValues" dxfId="643" priority="87"/>
  </conditionalFormatting>
  <conditionalFormatting sqref="A217:A219">
    <cfRule type="duplicateValues" dxfId="642" priority="84"/>
  </conditionalFormatting>
  <conditionalFormatting sqref="A217:A219">
    <cfRule type="duplicateValues" dxfId="641" priority="81"/>
  </conditionalFormatting>
  <conditionalFormatting sqref="A217:A219">
    <cfRule type="duplicateValues" dxfId="640" priority="82"/>
    <cfRule type="duplicateValues" dxfId="639" priority="83"/>
  </conditionalFormatting>
  <conditionalFormatting sqref="A220">
    <cfRule type="duplicateValues" dxfId="638" priority="80"/>
  </conditionalFormatting>
  <conditionalFormatting sqref="A220">
    <cfRule type="duplicateValues" dxfId="637" priority="77"/>
  </conditionalFormatting>
  <conditionalFormatting sqref="A220">
    <cfRule type="duplicateValues" dxfId="636" priority="78"/>
    <cfRule type="duplicateValues" dxfId="635" priority="79"/>
  </conditionalFormatting>
  <conditionalFormatting sqref="A222:A227">
    <cfRule type="duplicateValues" dxfId="634" priority="72"/>
  </conditionalFormatting>
  <conditionalFormatting sqref="A222:A227">
    <cfRule type="duplicateValues" dxfId="633" priority="70"/>
    <cfRule type="duplicateValues" dxfId="632" priority="71"/>
  </conditionalFormatting>
  <conditionalFormatting sqref="A222:A227">
    <cfRule type="duplicateValues" dxfId="631" priority="73"/>
  </conditionalFormatting>
  <conditionalFormatting sqref="A222:A227">
    <cfRule type="duplicateValues" dxfId="630" priority="74"/>
  </conditionalFormatting>
  <conditionalFormatting sqref="A222:A227">
    <cfRule type="duplicateValues" dxfId="629" priority="75"/>
  </conditionalFormatting>
  <conditionalFormatting sqref="A222:A227">
    <cfRule type="duplicateValues" dxfId="628" priority="76"/>
  </conditionalFormatting>
  <conditionalFormatting sqref="A228">
    <cfRule type="duplicateValues" dxfId="627" priority="9557"/>
  </conditionalFormatting>
  <conditionalFormatting sqref="A228">
    <cfRule type="duplicateValues" dxfId="626" priority="9558"/>
    <cfRule type="duplicateValues" dxfId="625" priority="9559"/>
  </conditionalFormatting>
  <conditionalFormatting sqref="A229">
    <cfRule type="duplicateValues" dxfId="624" priority="60"/>
  </conditionalFormatting>
  <conditionalFormatting sqref="A229">
    <cfRule type="duplicateValues" dxfId="623" priority="61"/>
    <cfRule type="duplicateValues" dxfId="622" priority="62"/>
  </conditionalFormatting>
  <conditionalFormatting sqref="A230:A232">
    <cfRule type="duplicateValues" dxfId="621" priority="49"/>
  </conditionalFormatting>
  <conditionalFormatting sqref="A230:A232">
    <cfRule type="duplicateValues" dxfId="620" priority="50"/>
    <cfRule type="duplicateValues" dxfId="619" priority="51"/>
  </conditionalFormatting>
  <conditionalFormatting sqref="A233">
    <cfRule type="duplicateValues" dxfId="618" priority="46"/>
  </conditionalFormatting>
  <conditionalFormatting sqref="A233">
    <cfRule type="duplicateValues" dxfId="617" priority="47"/>
    <cfRule type="duplicateValues" dxfId="616" priority="48"/>
  </conditionalFormatting>
  <conditionalFormatting sqref="A234:A236">
    <cfRule type="duplicateValues" dxfId="615" priority="43"/>
  </conditionalFormatting>
  <conditionalFormatting sqref="A234:A236">
    <cfRule type="duplicateValues" dxfId="614" priority="44"/>
    <cfRule type="duplicateValues" dxfId="613" priority="45"/>
  </conditionalFormatting>
  <conditionalFormatting sqref="A79">
    <cfRule type="duplicateValues" dxfId="612" priority="40"/>
  </conditionalFormatting>
  <conditionalFormatting sqref="A79">
    <cfRule type="duplicateValues" dxfId="611" priority="41"/>
  </conditionalFormatting>
  <conditionalFormatting sqref="A79">
    <cfRule type="duplicateValues" dxfId="610" priority="42"/>
  </conditionalFormatting>
  <conditionalFormatting sqref="A237:A238">
    <cfRule type="duplicateValues" dxfId="609" priority="37"/>
  </conditionalFormatting>
  <conditionalFormatting sqref="A237:A238">
    <cfRule type="duplicateValues" dxfId="608" priority="38"/>
    <cfRule type="duplicateValues" dxfId="607" priority="39"/>
  </conditionalFormatting>
  <conditionalFormatting sqref="A239:A240">
    <cfRule type="duplicateValues" dxfId="606" priority="34"/>
  </conditionalFormatting>
  <conditionalFormatting sqref="A239:A240">
    <cfRule type="duplicateValues" dxfId="605" priority="35"/>
    <cfRule type="duplicateValues" dxfId="604" priority="36"/>
  </conditionalFormatting>
  <conditionalFormatting sqref="A241:A242">
    <cfRule type="duplicateValues" dxfId="603" priority="31"/>
  </conditionalFormatting>
  <conditionalFormatting sqref="A241:A242">
    <cfRule type="duplicateValues" dxfId="602" priority="32"/>
    <cfRule type="duplicateValues" dxfId="601" priority="33"/>
  </conditionalFormatting>
  <conditionalFormatting sqref="A243">
    <cfRule type="duplicateValues" dxfId="600" priority="28"/>
  </conditionalFormatting>
  <conditionalFormatting sqref="A243">
    <cfRule type="duplicateValues" dxfId="599" priority="29"/>
    <cfRule type="duplicateValues" dxfId="598" priority="30"/>
  </conditionalFormatting>
  <conditionalFormatting sqref="A244:A245">
    <cfRule type="duplicateValues" dxfId="597" priority="25"/>
  </conditionalFormatting>
  <conditionalFormatting sqref="A244:A245">
    <cfRule type="duplicateValues" dxfId="596" priority="26"/>
    <cfRule type="duplicateValues" dxfId="595" priority="27"/>
  </conditionalFormatting>
  <conditionalFormatting sqref="A246:A250">
    <cfRule type="duplicateValues" dxfId="594" priority="22"/>
  </conditionalFormatting>
  <conditionalFormatting sqref="A246:A250">
    <cfRule type="duplicateValues" dxfId="593" priority="23"/>
    <cfRule type="duplicateValues" dxfId="592" priority="24"/>
  </conditionalFormatting>
  <conditionalFormatting sqref="A251">
    <cfRule type="duplicateValues" dxfId="591" priority="19"/>
  </conditionalFormatting>
  <conditionalFormatting sqref="A251">
    <cfRule type="duplicateValues" dxfId="590" priority="20"/>
    <cfRule type="duplicateValues" dxfId="589" priority="21"/>
  </conditionalFormatting>
  <conditionalFormatting sqref="A252:A257">
    <cfRule type="duplicateValues" dxfId="588" priority="16"/>
  </conditionalFormatting>
  <conditionalFormatting sqref="A252:A257">
    <cfRule type="duplicateValues" dxfId="587" priority="17"/>
    <cfRule type="duplicateValues" dxfId="586" priority="18"/>
  </conditionalFormatting>
  <conditionalFormatting sqref="A258:A260">
    <cfRule type="duplicateValues" dxfId="585" priority="13"/>
  </conditionalFormatting>
  <conditionalFormatting sqref="A258:A260">
    <cfRule type="duplicateValues" dxfId="584" priority="14"/>
    <cfRule type="duplicateValues" dxfId="583" priority="15"/>
  </conditionalFormatting>
  <conditionalFormatting sqref="A261:A266">
    <cfRule type="duplicateValues" dxfId="582" priority="10"/>
  </conditionalFormatting>
  <conditionalFormatting sqref="A261:A266">
    <cfRule type="duplicateValues" dxfId="581" priority="11"/>
    <cfRule type="duplicateValues" dxfId="580" priority="12"/>
  </conditionalFormatting>
  <conditionalFormatting sqref="A267:A270">
    <cfRule type="duplicateValues" dxfId="579" priority="7"/>
  </conditionalFormatting>
  <conditionalFormatting sqref="A267:A270">
    <cfRule type="duplicateValues" dxfId="578" priority="8"/>
    <cfRule type="duplicateValues" dxfId="577" priority="9"/>
  </conditionalFormatting>
  <conditionalFormatting sqref="A271">
    <cfRule type="duplicateValues" dxfId="576" priority="4"/>
  </conditionalFormatting>
  <conditionalFormatting sqref="A271">
    <cfRule type="duplicateValues" dxfId="575" priority="5"/>
    <cfRule type="duplicateValues" dxfId="574" priority="6"/>
  </conditionalFormatting>
  <conditionalFormatting sqref="A272:A273">
    <cfRule type="duplicateValues" dxfId="11" priority="1"/>
  </conditionalFormatting>
  <conditionalFormatting sqref="A272:A273">
    <cfRule type="duplicateValues" dxfId="10" priority="2"/>
    <cfRule type="duplicateValues" dxfId="9" priority="3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4.4"/>
  <cols>
    <col min="1" max="1" width="25.109375" bestFit="1" customWidth="1"/>
  </cols>
  <sheetData>
    <row r="2" spans="1:5" ht="39" customHeight="1">
      <c r="A2" s="19" t="s">
        <v>11</v>
      </c>
      <c r="B2" s="19" t="s">
        <v>12</v>
      </c>
      <c r="C2" s="19" t="s">
        <v>10</v>
      </c>
      <c r="D2" s="19" t="s">
        <v>9</v>
      </c>
      <c r="E2" s="19" t="s">
        <v>22</v>
      </c>
    </row>
    <row r="3" spans="1:5" ht="15.6">
      <c r="A3" s="9" t="str">
        <f>Spisok!A7</f>
        <v>Aver Gerli</v>
      </c>
      <c r="B3" s="8" t="str">
        <f>Spisok!B7</f>
        <v>GM</v>
      </c>
      <c r="C3" s="8" t="str">
        <f>Spisok!C7</f>
        <v>NM</v>
      </c>
      <c r="D3" s="8" t="str">
        <f>Spisok!D7</f>
        <v>EST</v>
      </c>
      <c r="E3" s="17"/>
    </row>
    <row r="4" spans="1:5" ht="15.6">
      <c r="A4" s="9" t="str">
        <f>Spisok!A8</f>
        <v>Sirma Evelina</v>
      </c>
      <c r="B4" s="8" t="str">
        <f>Spisok!B8</f>
        <v>GM</v>
      </c>
      <c r="C4" s="8">
        <f>Spisok!C8</f>
        <v>0</v>
      </c>
      <c r="D4" s="8" t="str">
        <f>Spisok!D8</f>
        <v>LAT</v>
      </c>
      <c r="E4" s="17"/>
    </row>
    <row r="5" spans="1:5" ht="15.6">
      <c r="A5" s="9" t="str">
        <f>Spisok!A9</f>
        <v>Uustulnd Andrea</v>
      </c>
      <c r="B5" s="8" t="str">
        <f>Spisok!B9</f>
        <v>GM</v>
      </c>
      <c r="C5" s="8" t="str">
        <f>Spisok!C9</f>
        <v>NM</v>
      </c>
      <c r="D5" s="8" t="str">
        <f>Spisok!D9</f>
        <v>EST</v>
      </c>
      <c r="E5" s="17"/>
    </row>
    <row r="6" spans="1:5" ht="15.6">
      <c r="A6" s="9" t="e">
        <f>Spisok!#REF!</f>
        <v>#REF!</v>
      </c>
      <c r="B6" s="8" t="e">
        <f>Spisok!#REF!</f>
        <v>#REF!</v>
      </c>
      <c r="C6" s="8" t="e">
        <f>Spisok!#REF!</f>
        <v>#REF!</v>
      </c>
      <c r="D6" s="8" t="e">
        <f>Spisok!#REF!</f>
        <v>#REF!</v>
      </c>
      <c r="E6" s="17"/>
    </row>
    <row r="7" spans="1:5" ht="15.6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6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6">
      <c r="A9" s="9" t="str">
        <f>Spisok!A10</f>
        <v>Lemkina Silvija</v>
      </c>
      <c r="B9" s="8" t="str">
        <f>Spisok!B10</f>
        <v>IM</v>
      </c>
      <c r="C9" s="8" t="str">
        <f>Spisok!C10</f>
        <v>NM</v>
      </c>
      <c r="D9" s="8" t="str">
        <f>Spisok!D10</f>
        <v>LAT</v>
      </c>
      <c r="E9" s="17"/>
    </row>
    <row r="10" spans="1:5" ht="15.6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6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6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6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6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6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6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6">
      <c r="A17" s="9" t="str">
        <f>Spisok!A11</f>
        <v>Kriscuka Dina</v>
      </c>
      <c r="B17" s="8" t="str">
        <f>Spisok!B11</f>
        <v>IM</v>
      </c>
      <c r="C17" s="8">
        <f>Spisok!C11</f>
        <v>0</v>
      </c>
      <c r="D17" s="8" t="str">
        <f>Spisok!D11</f>
        <v>LAT</v>
      </c>
      <c r="E17" s="17"/>
    </row>
    <row r="18" spans="1:5" ht="15.6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6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6">
      <c r="A20" s="9" t="e">
        <f>Spisok!#REF!</f>
        <v>#REF!</v>
      </c>
      <c r="B20" s="8" t="e">
        <f>Spisok!#REF!</f>
        <v>#REF!</v>
      </c>
      <c r="C20" s="8" t="e">
        <f>Spisok!#REF!</f>
        <v>#REF!</v>
      </c>
      <c r="D20" s="8" t="e">
        <f>Spisok!#REF!</f>
        <v>#REF!</v>
      </c>
      <c r="E20" s="17"/>
    </row>
    <row r="21" spans="1:5" ht="15.6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6">
      <c r="A22" s="9" t="str">
        <f>Spisok!A12</f>
        <v>Paparde Evija</v>
      </c>
      <c r="B22" s="8" t="str">
        <f>Spisok!B12</f>
        <v>GM</v>
      </c>
      <c r="C22" s="8" t="str">
        <f>Spisok!C12</f>
        <v>NM</v>
      </c>
      <c r="D22" s="8" t="str">
        <f>Spisok!D12</f>
        <v>LAT</v>
      </c>
      <c r="E22" s="17"/>
    </row>
    <row r="23" spans="1:5" ht="15.6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6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6">
      <c r="A25" s="9" t="str">
        <f>Spisok!A13</f>
        <v>Vilkoica Irena</v>
      </c>
      <c r="B25" s="8" t="str">
        <f>Spisok!B13</f>
        <v>GM</v>
      </c>
      <c r="C25" s="8" t="str">
        <f>Spisok!C13</f>
        <v>NM</v>
      </c>
      <c r="D25" s="8" t="str">
        <f>Spisok!D13</f>
        <v>LAT</v>
      </c>
      <c r="E25" s="17"/>
    </row>
    <row r="26" spans="1:5" ht="15.6">
      <c r="A26" s="9" t="str">
        <f>Spisok!A14</f>
        <v>Skalbe Sintija</v>
      </c>
      <c r="B26" s="8" t="str">
        <f>Spisok!B14</f>
        <v>GM</v>
      </c>
      <c r="C26" s="8">
        <f>Spisok!C14</f>
        <v>0</v>
      </c>
      <c r="D26" s="8" t="str">
        <f>Spisok!D14</f>
        <v>LAT</v>
      </c>
      <c r="E26" s="17"/>
    </row>
    <row r="27" spans="1:5" ht="15.6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6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6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6">
      <c r="A30" s="9" t="str">
        <f>Spisok!A15</f>
        <v>Seeder Piia-Liis</v>
      </c>
      <c r="B30" s="8" t="str">
        <f>Spisok!B15</f>
        <v>IM</v>
      </c>
      <c r="C30" s="8">
        <f>Spisok!C15</f>
        <v>0</v>
      </c>
      <c r="D30" s="8" t="str">
        <f>Spisok!D15</f>
        <v>EST</v>
      </c>
      <c r="E30" s="17"/>
    </row>
    <row r="31" spans="1:5" ht="15.6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6">
      <c r="A32" s="9" t="str">
        <f>Spisok!A16</f>
        <v>Peca Sandra</v>
      </c>
      <c r="B32" s="8" t="str">
        <f>Spisok!B16</f>
        <v>IM</v>
      </c>
      <c r="C32" s="8">
        <f>Spisok!C16</f>
        <v>0</v>
      </c>
      <c r="D32" s="8" t="str">
        <f>Spisok!D16</f>
        <v>LAT</v>
      </c>
      <c r="E32" s="17"/>
    </row>
    <row r="33" spans="1:5" ht="15.6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6">
      <c r="A34" s="9" t="str">
        <f>Spisok!A17</f>
        <v>Kommus Kai</v>
      </c>
      <c r="B34" s="8">
        <f>Spisok!B17</f>
        <v>0</v>
      </c>
      <c r="C34" s="8">
        <f>Spisok!C17</f>
        <v>0</v>
      </c>
      <c r="D34" s="8" t="str">
        <f>Spisok!D17</f>
        <v>EST</v>
      </c>
      <c r="E34" s="17"/>
    </row>
    <row r="35" spans="1:5" ht="15.6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6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6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6">
      <c r="A38" s="9" t="str">
        <f>Spisok!A18</f>
        <v>Vaho Aurika</v>
      </c>
      <c r="B38" s="8" t="str">
        <f>Spisok!B18</f>
        <v>IM</v>
      </c>
      <c r="C38" s="8">
        <f>Spisok!C18</f>
        <v>1</v>
      </c>
      <c r="D38" s="8" t="str">
        <f>Spisok!D18</f>
        <v>EST</v>
      </c>
      <c r="E38" s="17"/>
    </row>
    <row r="39" spans="1:5" ht="15.6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6">
      <c r="A40" s="9" t="str">
        <f>Spisok!A19</f>
        <v>Kelle Megija</v>
      </c>
      <c r="B40" s="8" t="str">
        <f>Spisok!B19</f>
        <v>IM</v>
      </c>
      <c r="C40" s="8">
        <f>Spisok!C19</f>
        <v>0</v>
      </c>
      <c r="D40" s="8" t="str">
        <f>Spisok!D19</f>
        <v>LAT</v>
      </c>
      <c r="E40" s="17"/>
    </row>
    <row r="41" spans="1:5" ht="15.6">
      <c r="A41" s="9" t="str">
        <f>Spisok!A20</f>
        <v>Aver Gedi</v>
      </c>
      <c r="B41" s="8" t="str">
        <f>Spisok!B20</f>
        <v>IM</v>
      </c>
      <c r="C41" s="8" t="str">
        <f>Spisok!C20</f>
        <v>NM</v>
      </c>
      <c r="D41" s="8" t="str">
        <f>Spisok!D20</f>
        <v>EST</v>
      </c>
      <c r="E41" s="17"/>
    </row>
    <row r="42" spans="1:5" ht="15.6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6">
      <c r="A43" s="9" t="str">
        <f>Spisok!A21</f>
        <v>Lamba Rita</v>
      </c>
      <c r="B43" s="8" t="str">
        <f>Spisok!B21</f>
        <v>GM</v>
      </c>
      <c r="C43" s="8" t="str">
        <f>Spisok!C21</f>
        <v>NM</v>
      </c>
      <c r="D43" s="8" t="str">
        <f>Spisok!D21</f>
        <v>LAT</v>
      </c>
      <c r="E43" s="17"/>
    </row>
    <row r="44" spans="1:5" ht="15.6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6">
      <c r="A45" s="9" t="str">
        <f>Spisok!A22</f>
        <v>Balode Vita</v>
      </c>
      <c r="B45" s="8">
        <f>Spisok!B22</f>
        <v>0</v>
      </c>
      <c r="C45" s="8">
        <f>Spisok!C22</f>
        <v>0</v>
      </c>
      <c r="D45" s="8" t="str">
        <f>Spisok!D22</f>
        <v>LAT</v>
      </c>
      <c r="E45" s="17"/>
    </row>
    <row r="46" spans="1:5" ht="15.6">
      <c r="A46" s="9" t="str">
        <f>Spisok!A23</f>
        <v>Melko Lauma</v>
      </c>
      <c r="B46" s="8">
        <f>Spisok!B23</f>
        <v>0</v>
      </c>
      <c r="C46" s="8">
        <f>Spisok!C23</f>
        <v>0</v>
      </c>
      <c r="D46" s="8" t="str">
        <f>Spisok!D23</f>
        <v>LAT</v>
      </c>
      <c r="E46" s="17"/>
    </row>
    <row r="47" spans="1:5" ht="15.6">
      <c r="A47" s="9" t="str">
        <f>Spisok!A24</f>
        <v>Vilde Inese</v>
      </c>
      <c r="B47" s="8" t="str">
        <f>Spisok!B24</f>
        <v>GM</v>
      </c>
      <c r="C47" s="8">
        <f>Spisok!C24</f>
        <v>0</v>
      </c>
      <c r="D47" s="8" t="str">
        <f>Spisok!D24</f>
        <v>LAT</v>
      </c>
      <c r="E47" s="17"/>
    </row>
    <row r="48" spans="1:5" ht="15.6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6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6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6">
      <c r="A51" s="9" t="str">
        <f>Spisok!A25</f>
        <v>Lello Annele</v>
      </c>
      <c r="B51" s="8">
        <f>Spisok!B25</f>
        <v>0</v>
      </c>
      <c r="C51" s="8" t="str">
        <f>Spisok!C25</f>
        <v>NM</v>
      </c>
      <c r="D51" s="8" t="str">
        <f>Spisok!D25</f>
        <v>EST</v>
      </c>
      <c r="E51" s="17"/>
    </row>
    <row r="52" spans="1:5" ht="15.6">
      <c r="A52" s="9" t="str">
        <f>Spisok!A26</f>
        <v>Indrane Ilona</v>
      </c>
      <c r="B52" s="8" t="str">
        <f>Spisok!B26</f>
        <v>GM</v>
      </c>
      <c r="C52" s="8" t="str">
        <f>Spisok!C26</f>
        <v>NM</v>
      </c>
      <c r="D52" s="8" t="str">
        <f>Spisok!D26</f>
        <v>LAT</v>
      </c>
      <c r="E52" s="17"/>
    </row>
    <row r="53" spans="1:5" ht="15.6">
      <c r="A53" s="9" t="str">
        <f>Spisok!A27</f>
        <v>Augule Kristine</v>
      </c>
      <c r="B53" s="8">
        <f>Spisok!B27</f>
        <v>0</v>
      </c>
      <c r="C53" s="8">
        <f>Spisok!C27</f>
        <v>0</v>
      </c>
      <c r="D53" s="8" t="str">
        <f>Spisok!D27</f>
        <v>LAT</v>
      </c>
      <c r="E53" s="17"/>
    </row>
    <row r="54" spans="1:5" ht="15.6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6">
      <c r="A55" s="9" t="str">
        <f>Spisok!A28</f>
        <v>Ruuto Meeli</v>
      </c>
      <c r="B55" s="8">
        <f>Spisok!B28</f>
        <v>0</v>
      </c>
      <c r="C55" s="8">
        <f>Spisok!C28</f>
        <v>0</v>
      </c>
      <c r="D55" s="8" t="str">
        <f>Spisok!D28</f>
        <v>EST</v>
      </c>
      <c r="E55" s="17"/>
    </row>
    <row r="56" spans="1:5" ht="15.6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6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6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6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6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6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6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6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6">
      <c r="A64" s="9" t="e">
        <f>Spisok!#REF!</f>
        <v>#REF!</v>
      </c>
      <c r="B64" s="8" t="e">
        <f>Spisok!#REF!</f>
        <v>#REF!</v>
      </c>
      <c r="C64" s="8" t="e">
        <f>Spisok!#REF!</f>
        <v>#REF!</v>
      </c>
      <c r="D64" s="8" t="e">
        <f>Spisok!#REF!</f>
        <v>#REF!</v>
      </c>
      <c r="E64" s="17"/>
    </row>
    <row r="65" spans="1:5" ht="15.6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6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6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6">
      <c r="A68" s="9" t="str">
        <f>Spisok!A29</f>
        <v>Liepina Inta</v>
      </c>
      <c r="B68" s="8" t="str">
        <f>Spisok!B29</f>
        <v>IM</v>
      </c>
      <c r="C68" s="8">
        <f>Spisok!C29</f>
        <v>0</v>
      </c>
      <c r="D68" s="8" t="str">
        <f>Spisok!D29</f>
        <v>LAT</v>
      </c>
      <c r="E68" s="17"/>
    </row>
    <row r="69" spans="1:5" ht="15.6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6">
      <c r="A70" s="9" t="e">
        <f>Spisok!#REF!</f>
        <v>#REF!</v>
      </c>
      <c r="B70" s="8" t="e">
        <f>Spisok!#REF!</f>
        <v>#REF!</v>
      </c>
      <c r="C70" s="8" t="e">
        <f>Spisok!#REF!</f>
        <v>#REF!</v>
      </c>
      <c r="D70" s="8" t="e">
        <f>Spisok!#REF!</f>
        <v>#REF!</v>
      </c>
      <c r="E70" s="17"/>
    </row>
    <row r="71" spans="1:5" ht="15.6">
      <c r="A71" s="9" t="str">
        <f>Spisok!A30</f>
        <v>Kuzmina Santa Samanta</v>
      </c>
      <c r="B71" s="8" t="str">
        <f>Spisok!B30</f>
        <v>IM</v>
      </c>
      <c r="C71" s="8">
        <f>Spisok!C30</f>
        <v>0</v>
      </c>
      <c r="D71" s="8" t="str">
        <f>Spisok!D30</f>
        <v>LAT</v>
      </c>
      <c r="E71" s="17"/>
    </row>
    <row r="72" spans="1:5" ht="15.6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6">
      <c r="A73" s="9" t="str">
        <f>Spisok!A31</f>
        <v>Rand Saima</v>
      </c>
      <c r="B73" s="8">
        <f>Spisok!B31</f>
        <v>0</v>
      </c>
      <c r="C73" s="8">
        <f>Spisok!C31</f>
        <v>0</v>
      </c>
      <c r="D73" s="8" t="str">
        <f>Spisok!D31</f>
        <v>EST</v>
      </c>
      <c r="E73" s="17"/>
    </row>
    <row r="74" spans="1:5" ht="15.6">
      <c r="A74" s="9" t="e">
        <f>Spisok!#REF!</f>
        <v>#REF!</v>
      </c>
      <c r="B74" s="8" t="e">
        <f>Spisok!#REF!</f>
        <v>#REF!</v>
      </c>
      <c r="C74" s="8" t="e">
        <f>Spisok!#REF!</f>
        <v>#REF!</v>
      </c>
      <c r="D74" s="8" t="e">
        <f>Spisok!#REF!</f>
        <v>#REF!</v>
      </c>
      <c r="E74" s="17"/>
    </row>
    <row r="75" spans="1:5" ht="15.6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6">
      <c r="A76" s="9" t="str">
        <f>Spisok!A32</f>
        <v>Slaviete Inga</v>
      </c>
      <c r="B76" s="8">
        <f>Spisok!B32</f>
        <v>0</v>
      </c>
      <c r="C76" s="8">
        <f>Spisok!C32</f>
        <v>0</v>
      </c>
      <c r="D76" s="8" t="str">
        <f>Spisok!D32</f>
        <v>LAT</v>
      </c>
      <c r="E76" s="17"/>
    </row>
    <row r="77" spans="1:5" ht="15.6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6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6">
      <c r="A79" s="9" t="str">
        <f>Spisok!A33</f>
        <v>Mehik Hanna</v>
      </c>
      <c r="B79" s="8">
        <f>Spisok!B33</f>
        <v>0</v>
      </c>
      <c r="C79" s="8">
        <f>Spisok!C33</f>
        <v>0</v>
      </c>
      <c r="D79" s="8" t="str">
        <f>Spisok!D33</f>
        <v>EST</v>
      </c>
      <c r="E79" s="17"/>
    </row>
    <row r="80" spans="1:5" ht="15.6">
      <c r="A80" s="9" t="str">
        <f>Spisok!A34</f>
        <v>Vaidre Kristine</v>
      </c>
      <c r="B80" s="8">
        <f>Spisok!B34</f>
        <v>0</v>
      </c>
      <c r="C80" s="8">
        <f>Spisok!C34</f>
        <v>0</v>
      </c>
      <c r="D80" s="8" t="str">
        <f>Spisok!D34</f>
        <v>LAT</v>
      </c>
      <c r="E80" s="17"/>
    </row>
    <row r="81" spans="1:5" ht="15.6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6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6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6">
      <c r="A84" s="9" t="str">
        <f>Spisok!A35</f>
        <v>Are Sandra</v>
      </c>
      <c r="B84" s="8">
        <f>Spisok!B35</f>
        <v>0</v>
      </c>
      <c r="C84" s="8">
        <f>Spisok!C35</f>
        <v>0</v>
      </c>
      <c r="D84" s="8" t="str">
        <f>Spisok!D35</f>
        <v>LAT</v>
      </c>
      <c r="E84" s="17"/>
    </row>
    <row r="85" spans="1:5" ht="15.6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6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6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6">
      <c r="A88" s="9" t="str">
        <f>Spisok!A36</f>
        <v>Ool Mari-Ann-Carolin</v>
      </c>
      <c r="B88" s="8">
        <f>Spisok!B36</f>
        <v>0</v>
      </c>
      <c r="C88" s="8">
        <f>Spisok!C36</f>
        <v>0</v>
      </c>
      <c r="D88" s="8" t="str">
        <f>Spisok!D36</f>
        <v>EST</v>
      </c>
      <c r="E88" s="17"/>
    </row>
    <row r="89" spans="1:5" ht="15.6">
      <c r="A89" s="9" t="str">
        <f>Spisok!A37</f>
        <v>Adamane Inese</v>
      </c>
      <c r="B89" s="8">
        <f>Spisok!B37</f>
        <v>0</v>
      </c>
      <c r="C89" s="8">
        <f>Spisok!C37</f>
        <v>0</v>
      </c>
      <c r="D89" s="8" t="str">
        <f>Spisok!D37</f>
        <v>LAT</v>
      </c>
      <c r="E89" s="17"/>
    </row>
    <row r="90" spans="1:5" ht="15.6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6">
      <c r="A91" s="9" t="str">
        <f>Spisok!A38</f>
        <v>Andersone Regina</v>
      </c>
      <c r="B91" s="8">
        <f>Spisok!B38</f>
        <v>0</v>
      </c>
      <c r="C91" s="8">
        <f>Spisok!C38</f>
        <v>2</v>
      </c>
      <c r="D91" s="8" t="str">
        <f>Spisok!D38</f>
        <v>LAT</v>
      </c>
      <c r="E91" s="17"/>
    </row>
    <row r="92" spans="1:5" ht="15.6">
      <c r="A92" s="9" t="e">
        <f>Spisok!#REF!</f>
        <v>#REF!</v>
      </c>
      <c r="B92" s="8" t="e">
        <f>Spisok!#REF!</f>
        <v>#REF!</v>
      </c>
      <c r="C92" s="8" t="e">
        <f>Spisok!#REF!</f>
        <v>#REF!</v>
      </c>
      <c r="D92" s="8" t="e">
        <f>Spisok!#REF!</f>
        <v>#REF!</v>
      </c>
      <c r="E92" s="17"/>
    </row>
    <row r="93" spans="1:5" ht="15.6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6">
      <c r="A94" s="9" t="str">
        <f>Spisok!A39</f>
        <v>Aston Airi</v>
      </c>
      <c r="B94" s="8">
        <f>Spisok!B39</f>
        <v>0</v>
      </c>
      <c r="C94" s="8">
        <f>Spisok!C39</f>
        <v>2</v>
      </c>
      <c r="D94" s="8" t="str">
        <f>Spisok!D39</f>
        <v>EST</v>
      </c>
      <c r="E94" s="17"/>
    </row>
    <row r="95" spans="1:5" ht="15.6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6">
      <c r="A96" s="9" t="str">
        <f>Spisok!A40</f>
        <v>Azam Hanni</v>
      </c>
      <c r="B96" s="8">
        <f>Spisok!B40</f>
        <v>0</v>
      </c>
      <c r="C96" s="8">
        <f>Spisok!C40</f>
        <v>0</v>
      </c>
      <c r="D96" s="8" t="str">
        <f>Spisok!D40</f>
        <v>GER</v>
      </c>
      <c r="E96" s="17"/>
    </row>
    <row r="97" spans="1:5" ht="15.6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6">
      <c r="A98" s="9" t="str">
        <f>Spisok!A41</f>
        <v>Azam Tanja</v>
      </c>
      <c r="B98" s="8">
        <f>Spisok!B41</f>
        <v>0</v>
      </c>
      <c r="C98" s="8">
        <f>Spisok!C41</f>
        <v>0</v>
      </c>
      <c r="D98" s="8" t="str">
        <f>Spisok!D41</f>
        <v>GER</v>
      </c>
      <c r="E98" s="17"/>
    </row>
    <row r="99" spans="1:5" ht="15.6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6">
      <c r="A100" s="9" t="e">
        <f>Spisok!#REF!</f>
        <v>#REF!</v>
      </c>
      <c r="B100" s="8" t="e">
        <f>Spisok!#REF!</f>
        <v>#REF!</v>
      </c>
      <c r="C100" s="8" t="e">
        <f>Spisok!#REF!</f>
        <v>#REF!</v>
      </c>
      <c r="D100" s="8" t="e">
        <f>Spisok!#REF!</f>
        <v>#REF!</v>
      </c>
      <c r="E100" s="17"/>
    </row>
    <row r="101" spans="1:5" ht="15.6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6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6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6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6">
      <c r="A105" s="9" t="str">
        <f>Spisok!A42</f>
        <v>Babra Biruta</v>
      </c>
      <c r="B105" s="8" t="str">
        <f>Spisok!B42</f>
        <v>IM</v>
      </c>
      <c r="C105" s="8" t="str">
        <f>Spisok!C42</f>
        <v>NM</v>
      </c>
      <c r="D105" s="8" t="str">
        <f>Spisok!D42</f>
        <v>LAT</v>
      </c>
      <c r="E105" s="17"/>
    </row>
    <row r="106" spans="1:5" ht="15.6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6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6">
      <c r="A108" s="9" t="str">
        <f>Spisok!A43</f>
        <v>Bajare Jana</v>
      </c>
      <c r="B108" s="8">
        <f>Spisok!B43</f>
        <v>0</v>
      </c>
      <c r="C108" s="8">
        <f>Spisok!C43</f>
        <v>0</v>
      </c>
      <c r="D108" s="8" t="str">
        <f>Spisok!D43</f>
        <v>GBR</v>
      </c>
      <c r="E108" s="17"/>
    </row>
    <row r="109" spans="1:5" ht="15.6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6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6">
      <c r="A111" s="9" t="str">
        <f>Spisok!A44</f>
        <v>Bakhmatova Natalia</v>
      </c>
      <c r="B111" s="8">
        <f>Spisok!B44</f>
        <v>0</v>
      </c>
      <c r="C111" s="8">
        <f>Spisok!C44</f>
        <v>2</v>
      </c>
      <c r="D111" s="8" t="str">
        <f>Spisok!D44</f>
        <v>RUS</v>
      </c>
      <c r="E111" s="17"/>
    </row>
    <row r="112" spans="1:5" ht="15.6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6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6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6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6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6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6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6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6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6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6">
      <c r="A122" s="9" t="str">
        <f>Spisok!A45</f>
        <v>Balaka Dace</v>
      </c>
      <c r="B122" s="8" t="str">
        <f>Spisok!B45</f>
        <v>IM</v>
      </c>
      <c r="C122" s="8" t="str">
        <f>Spisok!C45</f>
        <v>NM</v>
      </c>
      <c r="D122" s="8" t="str">
        <f>Spisok!D45</f>
        <v>LAT</v>
      </c>
      <c r="E122" s="17"/>
    </row>
    <row r="123" spans="1:5" ht="15.6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6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6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6">
      <c r="A126" s="9" t="str">
        <f>Spisok!A46</f>
        <v>Balaka Maija</v>
      </c>
      <c r="B126" s="8">
        <f>Spisok!B46</f>
        <v>0</v>
      </c>
      <c r="C126" s="8" t="str">
        <f>Spisok!C46</f>
        <v>GM</v>
      </c>
      <c r="D126" s="8" t="str">
        <f>Spisok!D46</f>
        <v>LAT</v>
      </c>
      <c r="E126" s="17"/>
    </row>
    <row r="127" spans="1:5" ht="15.6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6">
      <c r="A128" s="9" t="str">
        <f>Spisok!A47</f>
        <v>Balode Liga</v>
      </c>
      <c r="B128" s="8">
        <f>Spisok!B47</f>
        <v>0</v>
      </c>
      <c r="C128" s="8">
        <f>Spisok!C47</f>
        <v>0</v>
      </c>
      <c r="D128" s="8" t="str">
        <f>Spisok!D47</f>
        <v>LAT</v>
      </c>
      <c r="E128" s="17"/>
    </row>
    <row r="129" spans="1:5" ht="15.6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6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6">
      <c r="A131" s="9" t="e">
        <f>Spisok!#REF!</f>
        <v>#REF!</v>
      </c>
      <c r="B131" s="8" t="e">
        <f>Spisok!#REF!</f>
        <v>#REF!</v>
      </c>
      <c r="C131" s="8" t="e">
        <f>Spisok!#REF!</f>
        <v>#REF!</v>
      </c>
      <c r="D131" s="8" t="e">
        <f>Spisok!#REF!</f>
        <v>#REF!</v>
      </c>
      <c r="E131" s="17"/>
    </row>
    <row r="132" spans="1:5" ht="15.6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6">
      <c r="A133" s="9" t="str">
        <f>Spisok!A48</f>
        <v>Bashlyaeva Viktoriya</v>
      </c>
      <c r="B133" s="8">
        <f>Spisok!B48</f>
        <v>0</v>
      </c>
      <c r="C133" s="8">
        <f>Spisok!C48</f>
        <v>3</v>
      </c>
      <c r="D133" s="8" t="str">
        <f>Spisok!D48</f>
        <v>RUS</v>
      </c>
      <c r="E133" s="17"/>
    </row>
    <row r="134" spans="1:5" ht="15.6">
      <c r="A134" s="9" t="str">
        <f>Spisok!A49</f>
        <v>Baumane Laura</v>
      </c>
      <c r="B134" s="8">
        <f>Spisok!B49</f>
        <v>0</v>
      </c>
      <c r="C134" s="8">
        <f>Spisok!C49</f>
        <v>0</v>
      </c>
      <c r="D134" s="8" t="str">
        <f>Spisok!D49</f>
        <v>LAT</v>
      </c>
      <c r="E134" s="17"/>
    </row>
    <row r="135" spans="1:5" ht="15.6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6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6">
      <c r="A137" s="9" t="str">
        <f>Spisok!A50</f>
        <v xml:space="preserve">Belous Antonina   </v>
      </c>
      <c r="B137" s="8">
        <f>Spisok!B50</f>
        <v>0</v>
      </c>
      <c r="C137" s="8">
        <f>Spisok!C50</f>
        <v>3</v>
      </c>
      <c r="D137" s="8" t="str">
        <f>Spisok!D50</f>
        <v>UKR</v>
      </c>
      <c r="E137" s="17"/>
    </row>
    <row r="138" spans="1:5" ht="15.6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6">
      <c r="A139" s="9" t="str">
        <f>Spisok!A51</f>
        <v>Bergmane Ilze</v>
      </c>
      <c r="B139" s="8">
        <f>Spisok!B51</f>
        <v>0</v>
      </c>
      <c r="C139" s="8">
        <f>Spisok!C51</f>
        <v>0</v>
      </c>
      <c r="D139" s="8" t="str">
        <f>Spisok!D51</f>
        <v>LAT</v>
      </c>
      <c r="E139" s="17"/>
    </row>
    <row r="140" spans="1:5" ht="15.6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6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6">
      <c r="A142" s="9" t="str">
        <f>Spisok!A52</f>
        <v>Bindemane Maija</v>
      </c>
      <c r="B142" s="8">
        <f>Spisok!B52</f>
        <v>0</v>
      </c>
      <c r="C142" s="8" t="str">
        <f>Spisok!C52</f>
        <v>NM</v>
      </c>
      <c r="D142" s="8" t="str">
        <f>Spisok!D52</f>
        <v>LAT</v>
      </c>
      <c r="E142" s="17"/>
    </row>
    <row r="143" spans="1:5" ht="15.6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6">
      <c r="A144" s="9" t="str">
        <f>Spisok!A53</f>
        <v>Birzniece Ilze</v>
      </c>
      <c r="B144" s="8">
        <f>Spisok!B53</f>
        <v>0</v>
      </c>
      <c r="C144" s="8">
        <f>Spisok!C53</f>
        <v>0</v>
      </c>
      <c r="D144" s="8" t="str">
        <f>Spisok!D53</f>
        <v>LAT</v>
      </c>
      <c r="E144" s="17"/>
    </row>
    <row r="145" spans="1:5" ht="15.6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6">
      <c r="A146" s="9" t="str">
        <f>Spisok!A54</f>
        <v>Blakis Katherine</v>
      </c>
      <c r="B146" s="8">
        <f>Spisok!B54</f>
        <v>0</v>
      </c>
      <c r="C146" s="8">
        <f>Spisok!C54</f>
        <v>0</v>
      </c>
      <c r="D146" s="8" t="str">
        <f>Spisok!D54</f>
        <v>USA</v>
      </c>
      <c r="E146" s="17"/>
    </row>
    <row r="147" spans="1:5" ht="15.6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6">
      <c r="A148" s="9" t="str">
        <f>Spisok!A55</f>
        <v>Brante Inara</v>
      </c>
      <c r="B148" s="8" t="str">
        <f>Spisok!B55</f>
        <v>GM</v>
      </c>
      <c r="C148" s="8" t="str">
        <f>Spisok!C55</f>
        <v>GM</v>
      </c>
      <c r="D148" s="8" t="str">
        <f>Spisok!D55</f>
        <v>LAT</v>
      </c>
      <c r="E148" s="17"/>
    </row>
    <row r="149" spans="1:5" ht="15.6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6">
      <c r="A150" s="9" t="str">
        <f>Spisok!A56</f>
        <v>Brasle-Berzina Kitija</v>
      </c>
      <c r="B150" s="8">
        <f>Spisok!B56</f>
        <v>0</v>
      </c>
      <c r="C150" s="8">
        <f>Spisok!C56</f>
        <v>0</v>
      </c>
      <c r="D150" s="8" t="str">
        <f>Spisok!D56</f>
        <v>LAT</v>
      </c>
      <c r="E150" s="17"/>
    </row>
    <row r="151" spans="1:5" ht="15.6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6">
      <c r="A152" s="9" t="e">
        <f>Spisok!#REF!</f>
        <v>#REF!</v>
      </c>
      <c r="B152" s="8" t="e">
        <f>Spisok!#REF!</f>
        <v>#REF!</v>
      </c>
      <c r="C152" s="8" t="e">
        <f>Spisok!#REF!</f>
        <v>#REF!</v>
      </c>
      <c r="D152" s="8" t="e">
        <f>Spisok!#REF!</f>
        <v>#REF!</v>
      </c>
      <c r="E152" s="17"/>
    </row>
    <row r="153" spans="1:5" ht="15.6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6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6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6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6">
      <c r="A157" s="9" t="str">
        <f>Spisok!A57</f>
        <v>Brive Nora</v>
      </c>
      <c r="B157" s="8">
        <f>Spisok!B57</f>
        <v>0</v>
      </c>
      <c r="C157" s="8">
        <f>Spisok!C57</f>
        <v>0</v>
      </c>
      <c r="D157" s="8" t="str">
        <f>Spisok!D57</f>
        <v>LAT</v>
      </c>
      <c r="E157" s="17"/>
    </row>
    <row r="158" spans="1:5" ht="15.6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6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6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6">
      <c r="A161" s="9" t="str">
        <f>Spisok!A58</f>
        <v>Cakane Inuta</v>
      </c>
      <c r="B161" s="8">
        <f>Spisok!B58</f>
        <v>0</v>
      </c>
      <c r="C161" s="8">
        <f>Spisok!C58</f>
        <v>3</v>
      </c>
      <c r="D161" s="8" t="str">
        <f>Spisok!D58</f>
        <v>USA</v>
      </c>
      <c r="E161" s="17"/>
    </row>
    <row r="162" spans="1:5" ht="15.6">
      <c r="A162" s="9" t="str">
        <f>Spisok!A59</f>
        <v>Cakla Dace</v>
      </c>
      <c r="B162" s="8">
        <f>Spisok!B59</f>
        <v>0</v>
      </c>
      <c r="C162" s="8">
        <f>Spisok!C59</f>
        <v>0</v>
      </c>
      <c r="D162" s="8" t="str">
        <f>Spisok!D59</f>
        <v>GBR</v>
      </c>
      <c r="E162" s="17"/>
    </row>
    <row r="163" spans="1:5" ht="15.6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6">
      <c r="A164" s="9" t="str">
        <f>Spisok!A60</f>
        <v>Cakla Eliza</v>
      </c>
      <c r="B164" s="8">
        <f>Spisok!B60</f>
        <v>0</v>
      </c>
      <c r="C164" s="8">
        <f>Spisok!C60</f>
        <v>0</v>
      </c>
      <c r="D164" s="8" t="str">
        <f>Spisok!D60</f>
        <v>GBR</v>
      </c>
      <c r="E164" s="17"/>
    </row>
    <row r="165" spans="1:5" ht="15.6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6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6">
      <c r="A167" s="9" t="e">
        <f>Spisok!#REF!</f>
        <v>#REF!</v>
      </c>
      <c r="B167" s="8" t="e">
        <f>Spisok!#REF!</f>
        <v>#REF!</v>
      </c>
      <c r="C167" s="8" t="e">
        <f>Spisok!#REF!</f>
        <v>#REF!</v>
      </c>
      <c r="D167" s="8" t="e">
        <f>Spisok!#REF!</f>
        <v>#REF!</v>
      </c>
      <c r="E167" s="17"/>
    </row>
    <row r="168" spans="1:5" ht="15.6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6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6">
      <c r="A170" s="9" t="str">
        <f>Spisok!A61</f>
        <v>Cakle Ilze</v>
      </c>
      <c r="B170" s="8" t="str">
        <f>Spisok!B61</f>
        <v>GM</v>
      </c>
      <c r="C170" s="8">
        <f>Spisok!C61</f>
        <v>0</v>
      </c>
      <c r="D170" s="8" t="str">
        <f>Spisok!D61</f>
        <v>LAT</v>
      </c>
      <c r="E170" s="17"/>
    </row>
    <row r="171" spans="1:5" ht="15.6">
      <c r="A171" s="9" t="str">
        <f>Spisok!A62</f>
        <v>Celmina Maija</v>
      </c>
      <c r="B171" s="8">
        <f>Spisok!B62</f>
        <v>0</v>
      </c>
      <c r="C171" s="8">
        <f>Spisok!C62</f>
        <v>0</v>
      </c>
      <c r="D171" s="8" t="str">
        <f>Spisok!D62</f>
        <v>LAT</v>
      </c>
      <c r="E171" s="17"/>
    </row>
    <row r="172" spans="1:5" ht="15.6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6">
      <c r="A173" s="9" t="str">
        <f>Spisok!A63</f>
        <v>Cerina Liga</v>
      </c>
      <c r="B173" s="8">
        <f>Spisok!B63</f>
        <v>0</v>
      </c>
      <c r="C173" s="8">
        <f>Spisok!C63</f>
        <v>4</v>
      </c>
      <c r="D173" s="8" t="str">
        <f>Spisok!D63</f>
        <v>USA</v>
      </c>
      <c r="E173" s="17"/>
    </row>
    <row r="174" spans="1:5" ht="15.6">
      <c r="A174" s="9" t="str">
        <f>Spisok!A64</f>
        <v>Cesniece Daiga</v>
      </c>
      <c r="B174" s="8" t="str">
        <f>Spisok!B64</f>
        <v>IM</v>
      </c>
      <c r="C174" s="8">
        <f>Spisok!C64</f>
        <v>0</v>
      </c>
      <c r="D174" s="8" t="str">
        <f>Spisok!D64</f>
        <v>LAT</v>
      </c>
      <c r="E174" s="17"/>
    </row>
    <row r="175" spans="1:5" ht="15.6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6">
      <c r="A176" s="9" t="str">
        <f>Spisok!A65</f>
        <v>Chayko Nadezhda</v>
      </c>
      <c r="B176" s="8" t="str">
        <f>Spisok!B65</f>
        <v>IM</v>
      </c>
      <c r="C176" s="8">
        <f>Spisok!C65</f>
        <v>0</v>
      </c>
      <c r="D176" s="8" t="str">
        <f>Spisok!D65</f>
        <v>RUS</v>
      </c>
      <c r="E176" s="17"/>
    </row>
    <row r="177" spans="1:5" ht="15.6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6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6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6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6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6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6">
      <c r="A183" s="9" t="e">
        <f>Spisok!#REF!</f>
        <v>#REF!</v>
      </c>
      <c r="B183" s="8" t="e">
        <f>Spisok!#REF!</f>
        <v>#REF!</v>
      </c>
      <c r="C183" s="8" t="e">
        <f>Spisok!#REF!</f>
        <v>#REF!</v>
      </c>
      <c r="D183" s="8" t="e">
        <f>Spisok!#REF!</f>
        <v>#REF!</v>
      </c>
      <c r="E183" s="17"/>
    </row>
    <row r="184" spans="1:5" ht="15.6">
      <c r="A184" s="9" t="str">
        <f>Spisok!A66</f>
        <v>Chertova Dariia</v>
      </c>
      <c r="B184" s="8">
        <f>Spisok!B66</f>
        <v>0</v>
      </c>
      <c r="C184" s="8">
        <f>Spisok!C66</f>
        <v>0</v>
      </c>
      <c r="D184" s="8" t="str">
        <f>Spisok!D66</f>
        <v>UKR</v>
      </c>
      <c r="E184" s="17"/>
    </row>
    <row r="185" spans="1:5" ht="15.6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6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6">
      <c r="A187" s="9" t="str">
        <f>Spisok!A67</f>
        <v>Cudare Dzintra</v>
      </c>
      <c r="B187" s="8">
        <f>Spisok!B67</f>
        <v>0</v>
      </c>
      <c r="C187" s="8">
        <f>Spisok!C67</f>
        <v>0</v>
      </c>
      <c r="D187" s="8" t="str">
        <f>Spisok!D67</f>
        <v>LAT</v>
      </c>
      <c r="E187" s="17"/>
    </row>
    <row r="188" spans="1:5" ht="15.6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6">
      <c r="A189" s="9" t="str">
        <f>Spisok!A68</f>
        <v>Cudare Natalija</v>
      </c>
      <c r="B189" s="8">
        <f>Spisok!B68</f>
        <v>0</v>
      </c>
      <c r="C189" s="8">
        <f>Spisok!C68</f>
        <v>0</v>
      </c>
      <c r="D189" s="8" t="str">
        <f>Spisok!D68</f>
        <v>LAT</v>
      </c>
      <c r="E189" s="17"/>
    </row>
    <row r="190" spans="1:5" ht="15.6">
      <c r="A190" s="9" t="str">
        <f>Spisok!A69</f>
        <v>Dabola-Reimane Dace</v>
      </c>
      <c r="B190" s="8">
        <f>Spisok!B69</f>
        <v>0</v>
      </c>
      <c r="C190" s="8">
        <f>Spisok!C69</f>
        <v>4</v>
      </c>
      <c r="D190" s="8" t="str">
        <f>Spisok!D69</f>
        <v>USA</v>
      </c>
      <c r="E190" s="17"/>
    </row>
    <row r="191" spans="1:5" ht="15.6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6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6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6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6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6">
      <c r="A196" s="9" t="str">
        <f>Spisok!A70</f>
        <v>Danchul Oksana</v>
      </c>
      <c r="B196" s="8">
        <f>Spisok!B70</f>
        <v>0</v>
      </c>
      <c r="C196" s="8">
        <f>Spisok!C70</f>
        <v>2</v>
      </c>
      <c r="D196" s="8" t="str">
        <f>Spisok!D70</f>
        <v>UKR</v>
      </c>
      <c r="E196" s="17"/>
    </row>
    <row r="197" spans="1:5" ht="15.6">
      <c r="A197" s="9" t="str">
        <f>Spisok!A71</f>
        <v>Danseva Maria</v>
      </c>
      <c r="B197" s="8">
        <f>Spisok!B71</f>
        <v>0</v>
      </c>
      <c r="C197" s="8">
        <f>Spisok!C71</f>
        <v>4</v>
      </c>
      <c r="D197" s="8" t="str">
        <f>Spisok!D71</f>
        <v>RUS</v>
      </c>
      <c r="E197" s="17"/>
    </row>
    <row r="198" spans="1:5" ht="15.6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6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6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6">
      <c r="A201" s="9" t="str">
        <f>Spisok!A72</f>
        <v>Dobenberga Gita</v>
      </c>
      <c r="B201" s="8">
        <f>Spisok!B72</f>
        <v>0</v>
      </c>
      <c r="C201" s="8">
        <f>Spisok!C72</f>
        <v>0</v>
      </c>
      <c r="D201" s="8" t="str">
        <f>Spisok!D72</f>
        <v>LAT</v>
      </c>
      <c r="E201" s="17"/>
    </row>
    <row r="202" spans="1:5" ht="15.6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6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6">
      <c r="A204" s="9" t="str">
        <f>Spisok!A73</f>
        <v>Dziesma Ilze</v>
      </c>
      <c r="B204" s="8">
        <f>Spisok!B73</f>
        <v>0</v>
      </c>
      <c r="C204" s="8" t="str">
        <f>Spisok!C73</f>
        <v>NM</v>
      </c>
      <c r="D204" s="8" t="str">
        <f>Spisok!D73</f>
        <v>LAT</v>
      </c>
      <c r="E204" s="17"/>
    </row>
    <row r="205" spans="1:5" ht="15.6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6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6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6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6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6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6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6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6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6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6">
      <c r="A215" s="9" t="str">
        <f>Spisok!A74</f>
        <v>Einmann Anette</v>
      </c>
      <c r="B215" s="8">
        <f>Spisok!B74</f>
        <v>0</v>
      </c>
      <c r="C215" s="8">
        <f>Spisok!C74</f>
        <v>0</v>
      </c>
      <c r="D215" s="8" t="str">
        <f>Spisok!D74</f>
        <v>EST</v>
      </c>
      <c r="E215" s="17"/>
    </row>
    <row r="216" spans="1:5" ht="15.6">
      <c r="A216" s="9" t="str">
        <f>Spisok!A75</f>
        <v>Elva Leio</v>
      </c>
      <c r="B216" s="8">
        <f>Spisok!B75</f>
        <v>0</v>
      </c>
      <c r="C216" s="8">
        <f>Spisok!C75</f>
        <v>2</v>
      </c>
      <c r="D216" s="8" t="str">
        <f>Spisok!D75</f>
        <v>EST</v>
      </c>
      <c r="E216" s="17"/>
    </row>
    <row r="217" spans="1:5" ht="15.6">
      <c r="A217" s="9" t="str">
        <f>Spisok!A76</f>
        <v>Fedorova Tamara</v>
      </c>
      <c r="B217" s="8">
        <f>Spisok!B76</f>
        <v>0</v>
      </c>
      <c r="C217" s="8">
        <f>Spisok!C76</f>
        <v>4</v>
      </c>
      <c r="D217" s="8" t="str">
        <f>Spisok!D76</f>
        <v>RUS</v>
      </c>
      <c r="E217" s="17"/>
    </row>
    <row r="218" spans="1:5" ht="15.6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6">
      <c r="A219" s="9" t="str">
        <f>Spisok!A77</f>
        <v>Feldmane Vizma</v>
      </c>
      <c r="B219" s="8">
        <f>Spisok!B77</f>
        <v>0</v>
      </c>
      <c r="C219" s="8">
        <f>Spisok!C77</f>
        <v>0</v>
      </c>
      <c r="D219" s="8" t="str">
        <f>Spisok!D77</f>
        <v>LAT</v>
      </c>
      <c r="E219" s="17"/>
    </row>
    <row r="220" spans="1:5" ht="15.6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6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6">
      <c r="A222" s="9" t="str">
        <f>Spisok!A78</f>
        <v>Ferraz Iveta</v>
      </c>
      <c r="B222" s="8">
        <f>Spisok!B78</f>
        <v>0</v>
      </c>
      <c r="C222" s="8">
        <f>Spisok!C78</f>
        <v>0</v>
      </c>
      <c r="D222" s="8" t="str">
        <f>Spisok!D78</f>
        <v>USA</v>
      </c>
      <c r="E222" s="17"/>
    </row>
    <row r="223" spans="1:5" ht="15.6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6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6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6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6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6">
      <c r="A228" s="9" t="e">
        <f>Spisok!#REF!</f>
        <v>#REF!</v>
      </c>
      <c r="B228" s="8" t="e">
        <f>Spisok!#REF!</f>
        <v>#REF!</v>
      </c>
      <c r="C228" s="8" t="e">
        <f>Spisok!#REF!</f>
        <v>#REF!</v>
      </c>
      <c r="D228" s="8" t="e">
        <f>Spisok!#REF!</f>
        <v>#REF!</v>
      </c>
      <c r="E228" s="17"/>
    </row>
    <row r="229" spans="1:5" ht="15.6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6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6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6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6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6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6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6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6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6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6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6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6">
      <c r="A241" s="9" t="str">
        <f>Spisok!A79</f>
        <v>Fjodorova Lolita</v>
      </c>
      <c r="B241" s="8">
        <f>Spisok!B79</f>
        <v>0</v>
      </c>
      <c r="C241" s="8">
        <f>Spisok!C79</f>
        <v>0</v>
      </c>
      <c r="D241" s="8" t="str">
        <f>Spisok!D79</f>
        <v>LAT</v>
      </c>
      <c r="E241" s="17"/>
    </row>
    <row r="242" spans="1:5" ht="15.6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6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6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6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6">
      <c r="A246" s="9" t="e">
        <f>Spisok!#REF!</f>
        <v>#REF!</v>
      </c>
      <c r="B246" s="8" t="e">
        <f>Spisok!#REF!</f>
        <v>#REF!</v>
      </c>
      <c r="C246" s="8" t="e">
        <f>Spisok!#REF!</f>
        <v>#REF!</v>
      </c>
      <c r="D246" s="8" t="e">
        <f>Spisok!#REF!</f>
        <v>#REF!</v>
      </c>
      <c r="E246" s="17"/>
    </row>
    <row r="247" spans="1:5" ht="15.6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6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6">
      <c r="A249" s="9" t="str">
        <f>Spisok!A80</f>
        <v>Fomochkina Anastasiya</v>
      </c>
      <c r="B249" s="8">
        <f>Spisok!B80</f>
        <v>0</v>
      </c>
      <c r="C249" s="8">
        <f>Spisok!C80</f>
        <v>3</v>
      </c>
      <c r="D249" s="8" t="str">
        <f>Spisok!D80</f>
        <v>RUS</v>
      </c>
      <c r="E249" s="17"/>
    </row>
    <row r="250" spans="1:5" ht="15.6">
      <c r="A250" s="9" t="str">
        <f>Spisok!A81</f>
        <v>Freimane Diana</v>
      </c>
      <c r="B250" s="8">
        <f>Spisok!B81</f>
        <v>0</v>
      </c>
      <c r="C250" s="8">
        <f>Spisok!C81</f>
        <v>0</v>
      </c>
      <c r="D250" s="8" t="str">
        <f>Spisok!D81</f>
        <v>LAT</v>
      </c>
      <c r="E250" s="17"/>
    </row>
    <row r="251" spans="1:5" ht="15.6">
      <c r="A251" s="9" t="str">
        <f>Spisok!A82</f>
        <v>Freimane Ingrida</v>
      </c>
      <c r="B251" s="8">
        <f>Spisok!B82</f>
        <v>0</v>
      </c>
      <c r="C251" s="8" t="str">
        <f>Spisok!C82</f>
        <v>GM</v>
      </c>
      <c r="D251" s="8" t="str">
        <f>Spisok!D82</f>
        <v>LAT</v>
      </c>
      <c r="E251" s="17"/>
    </row>
    <row r="252" spans="1:5" ht="15.6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6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6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6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6">
      <c r="A256" s="9" t="e">
        <f>Spisok!#REF!</f>
        <v>#REF!</v>
      </c>
      <c r="B256" s="8" t="e">
        <f>Spisok!#REF!</f>
        <v>#REF!</v>
      </c>
      <c r="C256" s="8" t="e">
        <f>Spisok!#REF!</f>
        <v>#REF!</v>
      </c>
      <c r="D256" s="8" t="e">
        <f>Spisok!#REF!</f>
        <v>#REF!</v>
      </c>
      <c r="E256" s="17"/>
    </row>
    <row r="257" spans="1:5" ht="15.6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6">
      <c r="A258" s="9" t="str">
        <f>Spisok!A83</f>
        <v>Fruzanska Alla</v>
      </c>
      <c r="B258" s="8">
        <f>Spisok!B83</f>
        <v>0</v>
      </c>
      <c r="C258" s="8">
        <f>Spisok!C83</f>
        <v>0</v>
      </c>
      <c r="D258" s="8" t="str">
        <f>Spisok!D83</f>
        <v>LAT</v>
      </c>
      <c r="E258" s="17"/>
    </row>
    <row r="259" spans="1:5" ht="15.6">
      <c r="A259" s="9" t="str">
        <f>Spisok!A84</f>
        <v>Gaile Lilita</v>
      </c>
      <c r="B259" s="8" t="str">
        <f>Spisok!B84</f>
        <v>GM</v>
      </c>
      <c r="C259" s="8" t="str">
        <f>Spisok!C84</f>
        <v>NM</v>
      </c>
      <c r="D259" s="8" t="str">
        <f>Spisok!D84</f>
        <v>LAT</v>
      </c>
      <c r="E259" s="17"/>
    </row>
    <row r="260" spans="1:5" ht="15.6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6">
      <c r="A261" s="9" t="str">
        <f>Spisok!A85</f>
        <v>Galaktionova Natalya</v>
      </c>
      <c r="B261" s="8">
        <f>Spisok!B85</f>
        <v>0</v>
      </c>
      <c r="C261" s="8">
        <f>Spisok!C85</f>
        <v>3</v>
      </c>
      <c r="D261" s="8" t="str">
        <f>Spisok!D85</f>
        <v>RUS</v>
      </c>
      <c r="E261" s="17"/>
    </row>
    <row r="262" spans="1:5" ht="15.6">
      <c r="A262" s="9" t="str">
        <f>Spisok!A86</f>
        <v>Gerling Juliane</v>
      </c>
      <c r="B262" s="8">
        <f>Spisok!B86</f>
        <v>0</v>
      </c>
      <c r="C262" s="8">
        <f>Spisok!C86</f>
        <v>4</v>
      </c>
      <c r="D262" s="8" t="str">
        <f>Spisok!D86</f>
        <v>GER</v>
      </c>
      <c r="E262" s="17"/>
    </row>
    <row r="263" spans="1:5" ht="15.6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6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6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6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6">
      <c r="A267" s="9" t="e">
        <f>Spisok!#REF!</f>
        <v>#REF!</v>
      </c>
      <c r="B267" s="8" t="e">
        <f>Spisok!#REF!</f>
        <v>#REF!</v>
      </c>
      <c r="C267" s="8" t="e">
        <f>Spisok!#REF!</f>
        <v>#REF!</v>
      </c>
      <c r="D267" s="8" t="e">
        <f>Spisok!#REF!</f>
        <v>#REF!</v>
      </c>
      <c r="E267" s="17"/>
    </row>
    <row r="268" spans="1:5" ht="15.6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6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6">
      <c r="A270" s="9" t="str">
        <f>Spisok!A87</f>
        <v>Germane Ieva</v>
      </c>
      <c r="B270" s="8">
        <f>Spisok!B87</f>
        <v>0</v>
      </c>
      <c r="C270" s="8">
        <f>Spisok!C87</f>
        <v>0</v>
      </c>
      <c r="D270" s="8" t="str">
        <f>Spisok!D87</f>
        <v>LAT</v>
      </c>
      <c r="E270" s="17"/>
    </row>
    <row r="271" spans="1:5" ht="15.6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6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6">
      <c r="A273" s="9" t="str">
        <f>Spisok!A88</f>
        <v>Glukhova Olga</v>
      </c>
      <c r="B273" s="8">
        <f>Spisok!B88</f>
        <v>0</v>
      </c>
      <c r="C273" s="8">
        <f>Spisok!C88</f>
        <v>0</v>
      </c>
      <c r="D273" s="8" t="str">
        <f>Spisok!D88</f>
        <v>RUS</v>
      </c>
      <c r="E273" s="17"/>
    </row>
    <row r="274" spans="1:5" ht="15.6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6">
      <c r="A275" s="9" t="str">
        <f>Spisok!A89</f>
        <v>Gotz Anneliese</v>
      </c>
      <c r="B275" s="8">
        <f>Spisok!B89</f>
        <v>0</v>
      </c>
      <c r="C275" s="8">
        <f>Spisok!C89</f>
        <v>0</v>
      </c>
      <c r="D275" s="8" t="str">
        <f>Spisok!D89</f>
        <v>GER</v>
      </c>
      <c r="E275" s="17"/>
    </row>
    <row r="276" spans="1:5" ht="15.6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6">
      <c r="A277" s="9" t="e">
        <f>Spisok!#REF!</f>
        <v>#REF!</v>
      </c>
      <c r="B277" s="8" t="e">
        <f>Spisok!#REF!</f>
        <v>#REF!</v>
      </c>
      <c r="C277" s="8" t="e">
        <f>Spisok!#REF!</f>
        <v>#REF!</v>
      </c>
      <c r="D277" s="8" t="e">
        <f>Spisok!#REF!</f>
        <v>#REF!</v>
      </c>
      <c r="E277" s="17"/>
    </row>
    <row r="278" spans="1:5" ht="15.6">
      <c r="A278" s="9" t="str">
        <f>Spisok!A90</f>
        <v>Grandane Laura</v>
      </c>
      <c r="B278" s="8">
        <f>Spisok!B90</f>
        <v>0</v>
      </c>
      <c r="C278" s="8">
        <f>Spisok!C90</f>
        <v>0</v>
      </c>
      <c r="D278" s="8" t="str">
        <f>Spisok!D90</f>
        <v>LAT</v>
      </c>
      <c r="E278" s="17"/>
    </row>
    <row r="279" spans="1:5" ht="15.6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6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6">
      <c r="A281" s="9" t="e">
        <f>Spisok!#REF!</f>
        <v>#REF!</v>
      </c>
      <c r="B281" s="8" t="e">
        <f>Spisok!#REF!</f>
        <v>#REF!</v>
      </c>
      <c r="C281" s="8" t="e">
        <f>Spisok!#REF!</f>
        <v>#REF!</v>
      </c>
      <c r="D281" s="8" t="e">
        <f>Spisok!#REF!</f>
        <v>#REF!</v>
      </c>
      <c r="E281" s="17"/>
    </row>
    <row r="282" spans="1:5" ht="15.6">
      <c r="A282" s="9" t="str">
        <f>Spisok!A91</f>
        <v>Grigorjeva Daina</v>
      </c>
      <c r="B282" s="8">
        <f>Spisok!B91</f>
        <v>0</v>
      </c>
      <c r="C282" s="8">
        <f>Spisok!C91</f>
        <v>0</v>
      </c>
      <c r="D282" s="8" t="str">
        <f>Spisok!D91</f>
        <v>LAT</v>
      </c>
      <c r="E282" s="17"/>
    </row>
    <row r="283" spans="1:5" ht="15.6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6">
      <c r="A284" s="9" t="str">
        <f>Spisok!A92</f>
        <v>Grube Ketija</v>
      </c>
      <c r="B284" s="8">
        <f>Spisok!B92</f>
        <v>0</v>
      </c>
      <c r="C284" s="8">
        <f>Spisok!C92</f>
        <v>0</v>
      </c>
      <c r="D284" s="8" t="str">
        <f>Spisok!D92</f>
        <v>GBR</v>
      </c>
      <c r="E284" s="17"/>
    </row>
    <row r="285" spans="1:5" ht="15.6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6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6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6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6">
      <c r="A289" s="9" t="str">
        <f>Spisok!A93</f>
        <v>Gusjkova Olga</v>
      </c>
      <c r="B289" s="8" t="str">
        <f>Spisok!B93</f>
        <v>IM</v>
      </c>
      <c r="C289" s="8">
        <f>Spisok!C93</f>
        <v>0</v>
      </c>
      <c r="D289" s="8" t="str">
        <f>Spisok!D93</f>
        <v>LAT</v>
      </c>
      <c r="E289" s="17"/>
    </row>
    <row r="290" spans="1:5" ht="15.6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6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6">
      <c r="A292" s="9" t="str">
        <f>Spisok!A94</f>
        <v>Habel Alica</v>
      </c>
      <c r="B292" s="8">
        <f>Spisok!B94</f>
        <v>0</v>
      </c>
      <c r="C292" s="8">
        <f>Spisok!C94</f>
        <v>4</v>
      </c>
      <c r="D292" s="8" t="str">
        <f>Spisok!D94</f>
        <v>GER</v>
      </c>
      <c r="E292" s="17"/>
    </row>
    <row r="293" spans="1:5" ht="15.6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6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6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6">
      <c r="A296" s="9" t="str">
        <f>Spisok!A95</f>
        <v xml:space="preserve">Heerdes Barbel </v>
      </c>
      <c r="B296" s="8">
        <f>Spisok!B95</f>
        <v>0</v>
      </c>
      <c r="C296" s="8">
        <f>Spisok!C95</f>
        <v>2</v>
      </c>
      <c r="D296" s="8" t="str">
        <f>Spisok!D95</f>
        <v>GER</v>
      </c>
      <c r="E296" s="17"/>
    </row>
    <row r="297" spans="1:5" ht="15.6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6">
      <c r="A298" s="9" t="str">
        <f>Spisok!A96</f>
        <v>Homjakova Margarita</v>
      </c>
      <c r="B298" s="8">
        <f>Spisok!B96</f>
        <v>0</v>
      </c>
      <c r="C298" s="8">
        <f>Spisok!C96</f>
        <v>4</v>
      </c>
      <c r="D298" s="8" t="str">
        <f>Spisok!D96</f>
        <v>BLR</v>
      </c>
      <c r="E298" s="17"/>
    </row>
    <row r="299" spans="1:5" ht="15.6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6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6">
      <c r="A301" s="9" t="str">
        <f>Spisok!A97</f>
        <v>Hunt Ene</v>
      </c>
      <c r="B301" s="8">
        <f>Spisok!B97</f>
        <v>0</v>
      </c>
      <c r="C301" s="8">
        <f>Spisok!C97</f>
        <v>1</v>
      </c>
      <c r="D301" s="8" t="str">
        <f>Spisok!D97</f>
        <v>EST</v>
      </c>
      <c r="E301" s="17"/>
    </row>
    <row r="302" spans="1:5" ht="15.6">
      <c r="A302" s="9" t="str">
        <f>Spisok!A98</f>
        <v>Ivina Anastasiya</v>
      </c>
      <c r="B302" s="8">
        <f>Spisok!B98</f>
        <v>0</v>
      </c>
      <c r="C302" s="8">
        <f>Spisok!C98</f>
        <v>0</v>
      </c>
      <c r="D302" s="8" t="str">
        <f>Spisok!D98</f>
        <v>RUS</v>
      </c>
      <c r="E302" s="17"/>
    </row>
    <row r="303" spans="1:5" ht="15.6">
      <c r="A303" s="9" t="str">
        <f>Spisok!A99</f>
        <v>Ivina Irena</v>
      </c>
      <c r="B303" s="8" t="str">
        <f>Spisok!B99</f>
        <v>IM</v>
      </c>
      <c r="C303" s="8">
        <f>Spisok!C99</f>
        <v>2</v>
      </c>
      <c r="D303" s="8" t="str">
        <f>Spisok!D99</f>
        <v>RUS</v>
      </c>
      <c r="E303" s="17"/>
    </row>
    <row r="304" spans="1:5" ht="15.6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6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6">
      <c r="A306" s="9" t="str">
        <f>Spisok!A100</f>
        <v>Ivina Kristina</v>
      </c>
      <c r="B306" s="8">
        <f>Spisok!B100</f>
        <v>0</v>
      </c>
      <c r="C306" s="8">
        <f>Spisok!C100</f>
        <v>0</v>
      </c>
      <c r="D306" s="8" t="str">
        <f>Spisok!D100</f>
        <v>RUS</v>
      </c>
      <c r="E306" s="17"/>
    </row>
    <row r="307" spans="1:5" ht="15.6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6">
      <c r="A308" s="9" t="str">
        <f>Spisok!A101</f>
        <v>Izbasa Ilze</v>
      </c>
      <c r="B308" s="8">
        <f>Spisok!B101</f>
        <v>0</v>
      </c>
      <c r="C308" s="8">
        <f>Spisok!C101</f>
        <v>0</v>
      </c>
      <c r="D308" s="8" t="str">
        <f>Spisok!D101</f>
        <v>LAT</v>
      </c>
      <c r="E308" s="17"/>
    </row>
    <row r="309" spans="1:5" ht="15.6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6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6">
      <c r="A311" s="9" t="str">
        <f>Spisok!A102</f>
        <v>Jakoba Inese</v>
      </c>
      <c r="B311" s="8">
        <f>Spisok!B102</f>
        <v>0</v>
      </c>
      <c r="C311" s="8">
        <f>Spisok!C102</f>
        <v>0</v>
      </c>
      <c r="D311" s="8" t="str">
        <f>Spisok!D102</f>
        <v>LAT</v>
      </c>
      <c r="E311" s="17"/>
    </row>
    <row r="312" spans="1:5" ht="15.6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6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6">
      <c r="A314" s="9" t="str">
        <f>Spisok!A103</f>
        <v>Janite Eva</v>
      </c>
      <c r="B314" s="8">
        <f>Spisok!B103</f>
        <v>0</v>
      </c>
      <c r="C314" s="8">
        <f>Spisok!C103</f>
        <v>0</v>
      </c>
      <c r="D314" s="8" t="str">
        <f>Spisok!D103</f>
        <v>LAT</v>
      </c>
      <c r="E314" s="17"/>
    </row>
    <row r="315" spans="1:5" ht="15.6">
      <c r="A315" s="9" t="str">
        <f>Spisok!A104</f>
        <v>Jansone Kristiana</v>
      </c>
      <c r="B315" s="8">
        <f>Spisok!B104</f>
        <v>0</v>
      </c>
      <c r="C315" s="8">
        <f>Spisok!C104</f>
        <v>0</v>
      </c>
      <c r="D315" s="8" t="str">
        <f>Spisok!D104</f>
        <v>LAT</v>
      </c>
      <c r="E315" s="17"/>
    </row>
    <row r="316" spans="1:5" ht="15.6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6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6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6">
      <c r="A319" s="9" t="str">
        <f>Spisok!A105</f>
        <v>Jarose Aleksandra</v>
      </c>
      <c r="B319" s="8">
        <f>Spisok!B105</f>
        <v>0</v>
      </c>
      <c r="C319" s="8">
        <f>Spisok!C105</f>
        <v>0</v>
      </c>
      <c r="D319" s="8" t="str">
        <f>Spisok!D105</f>
        <v>FIN</v>
      </c>
      <c r="E319" s="17"/>
    </row>
    <row r="320" spans="1:5" ht="15.6">
      <c r="A320" s="9" t="str">
        <f>Spisok!A106</f>
        <v>Jaunbruna Sandra</v>
      </c>
      <c r="B320" s="8" t="str">
        <f>Spisok!B106</f>
        <v>IM</v>
      </c>
      <c r="C320" s="8">
        <f>Spisok!C106</f>
        <v>0</v>
      </c>
      <c r="D320" s="8" t="str">
        <f>Spisok!D106</f>
        <v>LAT</v>
      </c>
      <c r="E320" s="17"/>
    </row>
    <row r="321" spans="1:5" ht="15.6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6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6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6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6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6">
      <c r="A326" s="9" t="e">
        <f>Spisok!#REF!</f>
        <v>#REF!</v>
      </c>
      <c r="B326" s="8" t="e">
        <f>Spisok!#REF!</f>
        <v>#REF!</v>
      </c>
      <c r="C326" s="8" t="e">
        <f>Spisok!#REF!</f>
        <v>#REF!</v>
      </c>
      <c r="D326" s="8" t="e">
        <f>Spisok!#REF!</f>
        <v>#REF!</v>
      </c>
      <c r="E326" s="17"/>
    </row>
    <row r="327" spans="1:5" ht="15.6">
      <c r="A327" s="9" t="str">
        <f>Spisok!A107</f>
        <v>Jokiniemi Siina</v>
      </c>
      <c r="B327" s="8">
        <f>Spisok!B107</f>
        <v>0</v>
      </c>
      <c r="C327" s="8">
        <f>Spisok!C107</f>
        <v>0</v>
      </c>
      <c r="D327" s="8" t="str">
        <f>Spisok!D107</f>
        <v>EST</v>
      </c>
      <c r="E327" s="17"/>
    </row>
    <row r="328" spans="1:5" ht="15.6">
      <c r="A328" s="9" t="e">
        <f>Spisok!#REF!</f>
        <v>#REF!</v>
      </c>
      <c r="B328" s="8" t="e">
        <f>Spisok!#REF!</f>
        <v>#REF!</v>
      </c>
      <c r="C328" s="8" t="e">
        <f>Spisok!#REF!</f>
        <v>#REF!</v>
      </c>
      <c r="D328" s="8" t="e">
        <f>Spisok!#REF!</f>
        <v>#REF!</v>
      </c>
      <c r="E328" s="17"/>
    </row>
    <row r="329" spans="1:5" ht="15.6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6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6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6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6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6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6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6">
      <c r="A336" s="9" t="str">
        <f>Spisok!A108</f>
        <v>Kaczmarska Magdalena</v>
      </c>
      <c r="B336" s="8">
        <f>Spisok!B108</f>
        <v>0</v>
      </c>
      <c r="C336" s="8">
        <f>Spisok!C108</f>
        <v>0</v>
      </c>
      <c r="D336" s="8" t="str">
        <f>Spisok!D108</f>
        <v>POL</v>
      </c>
      <c r="E336" s="17"/>
    </row>
    <row r="337" spans="1:5" ht="15.6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6">
      <c r="A338" s="9" t="str">
        <f>Spisok!A109</f>
        <v>Kalinina Oksana</v>
      </c>
      <c r="B338" s="8">
        <f>Spisok!B109</f>
        <v>0</v>
      </c>
      <c r="C338" s="8">
        <f>Spisok!C109</f>
        <v>0</v>
      </c>
      <c r="D338" s="8" t="str">
        <f>Spisok!D109</f>
        <v>ENG</v>
      </c>
      <c r="E338" s="17"/>
    </row>
    <row r="339" spans="1:5" ht="15.6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6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6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6">
      <c r="A342" s="9" t="e">
        <f>Spisok!#REF!</f>
        <v>#REF!</v>
      </c>
      <c r="B342" s="8" t="e">
        <f>Spisok!#REF!</f>
        <v>#REF!</v>
      </c>
      <c r="C342" s="8" t="e">
        <f>Spisok!#REF!</f>
        <v>#REF!</v>
      </c>
      <c r="D342" s="8" t="e">
        <f>Spisok!#REF!</f>
        <v>#REF!</v>
      </c>
      <c r="E342" s="17"/>
    </row>
    <row r="343" spans="1:5" ht="15.6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6">
      <c r="A344" s="9" t="str">
        <f>Spisok!A110</f>
        <v>Kallas Eliina</v>
      </c>
      <c r="B344" s="8">
        <f>Spisok!B110</f>
        <v>0</v>
      </c>
      <c r="C344" s="8">
        <f>Spisok!C110</f>
        <v>0</v>
      </c>
      <c r="D344" s="8" t="str">
        <f>Spisok!D110</f>
        <v>EST</v>
      </c>
      <c r="E344" s="17"/>
    </row>
    <row r="345" spans="1:5" ht="15.6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6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6">
      <c r="A347" s="9" t="str">
        <f>Spisok!A111</f>
        <v>Kalmane Dita</v>
      </c>
      <c r="B347" s="8">
        <f>Spisok!B111</f>
        <v>0</v>
      </c>
      <c r="C347" s="8">
        <f>Spisok!C111</f>
        <v>0</v>
      </c>
      <c r="D347" s="8" t="str">
        <f>Spisok!D111</f>
        <v>LAT</v>
      </c>
      <c r="E347" s="17"/>
    </row>
    <row r="348" spans="1:5" ht="15.6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6">
      <c r="A349" s="9" t="str">
        <f>Spisok!A112</f>
        <v>Kalnina Guna</v>
      </c>
      <c r="B349" s="8">
        <f>Spisok!B112</f>
        <v>0</v>
      </c>
      <c r="C349" s="8">
        <f>Spisok!C112</f>
        <v>0</v>
      </c>
      <c r="D349" s="8" t="str">
        <f>Spisok!D112</f>
        <v>LAT</v>
      </c>
      <c r="E349" s="17"/>
    </row>
    <row r="350" spans="1:5" ht="15.6">
      <c r="A350" s="9" t="str">
        <f>Spisok!A113</f>
        <v>Kalnina Taube Pegija</v>
      </c>
      <c r="B350" s="8">
        <f>Spisok!B113</f>
        <v>0</v>
      </c>
      <c r="C350" s="8">
        <f>Spisok!C113</f>
        <v>4</v>
      </c>
      <c r="D350" s="8" t="str">
        <f>Spisok!D113</f>
        <v>USA</v>
      </c>
      <c r="E350" s="17"/>
    </row>
    <row r="351" spans="1:5" ht="15.6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6">
      <c r="A352" s="9" t="e">
        <f>Spisok!#REF!</f>
        <v>#REF!</v>
      </c>
      <c r="B352" s="8" t="e">
        <f>Spisok!#REF!</f>
        <v>#REF!</v>
      </c>
      <c r="C352" s="8" t="e">
        <f>Spisok!#REF!</f>
        <v>#REF!</v>
      </c>
      <c r="D352" s="8" t="e">
        <f>Spisok!#REF!</f>
        <v>#REF!</v>
      </c>
      <c r="E352" s="17"/>
    </row>
    <row r="353" spans="1:5" ht="15.6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6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6">
      <c r="A355" s="9" t="str">
        <f>Spisok!A114</f>
        <v>Kaminskaya Anastasiya</v>
      </c>
      <c r="B355" s="8" t="str">
        <f>Spisok!B114</f>
        <v>IM</v>
      </c>
      <c r="C355" s="8" t="str">
        <f>Spisok!C114</f>
        <v>NM</v>
      </c>
      <c r="D355" s="8" t="str">
        <f>Spisok!D114</f>
        <v>UKR</v>
      </c>
      <c r="E355" s="17"/>
    </row>
    <row r="356" spans="1:5" ht="15.6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6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6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6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6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6">
      <c r="A361" s="9" t="str">
        <f>Spisok!A115</f>
        <v>Kasevali Airiin</v>
      </c>
      <c r="B361" s="8">
        <f>Spisok!B115</f>
        <v>0</v>
      </c>
      <c r="C361" s="8">
        <f>Spisok!C115</f>
        <v>0</v>
      </c>
      <c r="D361" s="8" t="str">
        <f>Spisok!D115</f>
        <v>LAT</v>
      </c>
      <c r="E361" s="17"/>
    </row>
    <row r="362" spans="1:5" ht="15.6">
      <c r="A362" s="9" t="str">
        <f>Spisok!A116</f>
        <v>Kats Ilana</v>
      </c>
      <c r="B362" s="8">
        <f>Spisok!B116</f>
        <v>0</v>
      </c>
      <c r="C362" s="8">
        <f>Spisok!C116</f>
        <v>0</v>
      </c>
      <c r="D362" s="8" t="str">
        <f>Spisok!D116</f>
        <v>USA</v>
      </c>
      <c r="E362" s="17"/>
    </row>
    <row r="363" spans="1:5" ht="15.6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6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6">
      <c r="A365" s="9" t="str">
        <f>Spisok!A117</f>
        <v>Kemere Karina</v>
      </c>
      <c r="B365" s="8" t="str">
        <f>Spisok!B117</f>
        <v>IM</v>
      </c>
      <c r="C365" s="8" t="str">
        <f>Spisok!D117</f>
        <v>LAT</v>
      </c>
      <c r="D365" s="8">
        <f>Spisok!E117</f>
        <v>1200</v>
      </c>
      <c r="E365" s="17"/>
    </row>
    <row r="366" spans="1:5" ht="15.6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6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6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6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6">
      <c r="A370" s="9" t="str">
        <f>Spisok!A118</f>
        <v>Kesenfelde Janina</v>
      </c>
      <c r="B370" s="8" t="str">
        <f>Spisok!B118</f>
        <v>GM</v>
      </c>
      <c r="C370" s="8" t="str">
        <f>Spisok!D118</f>
        <v>LAT</v>
      </c>
      <c r="D370" s="8">
        <f>Spisok!E118</f>
        <v>1781.102852414245</v>
      </c>
      <c r="E370" s="17"/>
    </row>
    <row r="371" spans="1:5" ht="15.6">
      <c r="A371" s="9" t="str">
        <f>Spisok!A119</f>
        <v>Khan Zane</v>
      </c>
      <c r="B371" s="8">
        <f>Spisok!B119</f>
        <v>0</v>
      </c>
      <c r="C371" s="8" t="str">
        <f>Spisok!D119</f>
        <v>USA</v>
      </c>
      <c r="D371" s="8">
        <f>Spisok!E119</f>
        <v>1262.2026921774611</v>
      </c>
      <c r="E371" s="17"/>
    </row>
    <row r="372" spans="1:5" ht="15.6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6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6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6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6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6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6">
      <c r="A378" s="9" t="str">
        <f>Spisok!A120</f>
        <v>Khasanova Irina</v>
      </c>
      <c r="B378" s="8">
        <f>Spisok!B120</f>
        <v>0</v>
      </c>
      <c r="C378" s="8" t="str">
        <f>Spisok!D120</f>
        <v>RUS</v>
      </c>
      <c r="D378" s="8">
        <f>Spisok!E120</f>
        <v>1288.5669693531909</v>
      </c>
      <c r="E378" s="17"/>
    </row>
    <row r="379" spans="1:5" ht="15.6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6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6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6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6">
      <c r="A383" s="9" t="str">
        <f>Spisok!A121</f>
        <v>Khrulkova Valentina</v>
      </c>
      <c r="B383" s="8">
        <f>Spisok!B121</f>
        <v>0</v>
      </c>
      <c r="C383" s="8" t="str">
        <f>Spisok!D121</f>
        <v>RUS</v>
      </c>
      <c r="D383" s="8">
        <f>Spisok!E121</f>
        <v>1266.6244382906211</v>
      </c>
      <c r="E383" s="17"/>
    </row>
    <row r="384" spans="1:5" ht="15.6">
      <c r="A384" s="9" t="str">
        <f>Spisok!A122</f>
        <v>Klimask Lille</v>
      </c>
      <c r="B384" s="8">
        <f>Spisok!B122</f>
        <v>0</v>
      </c>
      <c r="C384" s="8" t="str">
        <f>Spisok!D122</f>
        <v>EST</v>
      </c>
      <c r="D384" s="8">
        <f>Spisok!E122</f>
        <v>1488.7527384500913</v>
      </c>
      <c r="E384" s="17"/>
    </row>
    <row r="385" spans="1:5" ht="15.6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6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6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6">
      <c r="A388" s="9" t="str">
        <f>Spisok!A123</f>
        <v>Klykina Alena</v>
      </c>
      <c r="B388" s="8">
        <f>Spisok!B123</f>
        <v>0</v>
      </c>
      <c r="C388" s="8" t="str">
        <f>Spisok!D123</f>
        <v>BLR</v>
      </c>
      <c r="D388" s="8">
        <f>Spisok!E123</f>
        <v>1711.2</v>
      </c>
      <c r="E388" s="17"/>
    </row>
    <row r="389" spans="1:5" ht="15.6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6">
      <c r="A390" s="9" t="str">
        <f>Spisok!A124</f>
        <v>Kochieva Angela</v>
      </c>
      <c r="B390" s="8">
        <f>Spisok!B124</f>
        <v>0</v>
      </c>
      <c r="C390" s="8" t="str">
        <f>Spisok!D124</f>
        <v>USA</v>
      </c>
      <c r="D390" s="8">
        <f>Spisok!E124</f>
        <v>1253</v>
      </c>
      <c r="E390" s="17"/>
    </row>
    <row r="391" spans="1:5" ht="15.6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573" priority="3"/>
  </conditionalFormatting>
  <conditionalFormatting sqref="A2">
    <cfRule type="duplicateValues" dxfId="572" priority="1766"/>
  </conditionalFormatting>
  <conditionalFormatting sqref="A2:A391">
    <cfRule type="duplicateValues" dxfId="571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"/>
  <sheetViews>
    <sheetView workbookViewId="0">
      <pane ySplit="1" topLeftCell="A245" activePane="bottomLeft" state="frozen"/>
      <selection pane="bottomLeft" activeCell="D2" sqref="D2:D268"/>
    </sheetView>
  </sheetViews>
  <sheetFormatPr defaultRowHeight="14.4"/>
  <cols>
    <col min="1" max="1" width="24.33203125" bestFit="1" customWidth="1"/>
    <col min="2" max="2" width="11.44140625" style="28" customWidth="1"/>
    <col min="3" max="13" width="11.33203125" style="28" customWidth="1"/>
  </cols>
  <sheetData>
    <row r="1" spans="1:13" ht="42" customHeight="1">
      <c r="A1" s="19" t="s">
        <v>11</v>
      </c>
      <c r="B1" s="42">
        <v>45658</v>
      </c>
      <c r="C1" s="42">
        <v>45731</v>
      </c>
      <c r="D1" s="42">
        <v>45773</v>
      </c>
      <c r="E1" s="42"/>
      <c r="F1" s="42"/>
      <c r="G1" s="42"/>
      <c r="H1" s="42"/>
      <c r="I1" s="42"/>
      <c r="J1" s="42"/>
      <c r="K1" s="42"/>
      <c r="L1" s="42"/>
      <c r="M1" s="42"/>
    </row>
    <row r="2" spans="1:13" ht="15.6">
      <c r="A2" s="9" t="s">
        <v>382</v>
      </c>
      <c r="B2" s="44">
        <v>1419</v>
      </c>
      <c r="C2" s="44">
        <v>1419</v>
      </c>
      <c r="D2" s="44">
        <v>1419</v>
      </c>
      <c r="E2" s="44"/>
      <c r="F2" s="44"/>
      <c r="G2" s="44"/>
      <c r="H2" s="44"/>
      <c r="I2" s="44"/>
      <c r="J2" s="44"/>
      <c r="K2" s="44"/>
      <c r="L2" s="44"/>
      <c r="M2" s="44"/>
    </row>
    <row r="3" spans="1:13" s="28" customFormat="1" ht="15.6">
      <c r="A3" s="9" t="s">
        <v>160</v>
      </c>
      <c r="B3" s="44">
        <v>1625</v>
      </c>
      <c r="C3" s="44">
        <v>1625</v>
      </c>
      <c r="D3" s="44">
        <v>1625</v>
      </c>
      <c r="E3" s="44"/>
      <c r="F3" s="44"/>
      <c r="G3" s="44"/>
      <c r="H3" s="44"/>
      <c r="I3" s="44"/>
      <c r="J3" s="44"/>
      <c r="K3" s="44"/>
      <c r="L3" s="44"/>
      <c r="M3" s="44"/>
    </row>
    <row r="4" spans="1:13" s="28" customFormat="1" ht="15.6">
      <c r="A4" s="9" t="s">
        <v>368</v>
      </c>
      <c r="B4" s="44">
        <v>1180.5523119311417</v>
      </c>
      <c r="C4" s="44">
        <v>1180.5523119311417</v>
      </c>
      <c r="D4" s="44">
        <v>1178.2741377305811</v>
      </c>
      <c r="E4" s="44"/>
      <c r="F4" s="44"/>
      <c r="G4" s="44"/>
      <c r="H4" s="44"/>
      <c r="I4" s="44"/>
      <c r="J4" s="44"/>
      <c r="K4" s="44"/>
      <c r="L4" s="44"/>
      <c r="M4" s="44"/>
    </row>
    <row r="5" spans="1:13" s="28" customFormat="1" ht="15.6">
      <c r="A5" s="9" t="s">
        <v>24</v>
      </c>
      <c r="B5" s="44">
        <v>1600</v>
      </c>
      <c r="C5" s="44">
        <v>1600</v>
      </c>
      <c r="D5" s="44">
        <v>1600</v>
      </c>
      <c r="E5" s="44"/>
      <c r="F5" s="44"/>
      <c r="G5" s="44"/>
      <c r="H5" s="44"/>
      <c r="I5" s="44"/>
      <c r="J5" s="44"/>
      <c r="K5" s="44"/>
      <c r="L5" s="44"/>
      <c r="M5" s="44"/>
    </row>
    <row r="6" spans="1:13" s="28" customFormat="1" ht="15.6">
      <c r="A6" s="9" t="s">
        <v>352</v>
      </c>
      <c r="B6" s="44">
        <v>1348.7443290464691</v>
      </c>
      <c r="C6" s="44">
        <v>1348.7443290464691</v>
      </c>
      <c r="D6" s="44">
        <v>1384.1616023041304</v>
      </c>
      <c r="E6" s="44"/>
      <c r="F6" s="44"/>
      <c r="G6" s="44"/>
      <c r="H6" s="44"/>
      <c r="I6" s="44"/>
      <c r="J6" s="44"/>
      <c r="K6" s="44"/>
      <c r="L6" s="44"/>
      <c r="M6" s="44"/>
    </row>
    <row r="7" spans="1:13" s="28" customFormat="1" ht="15.6">
      <c r="A7" s="9" t="s">
        <v>25</v>
      </c>
      <c r="B7" s="44">
        <v>1749</v>
      </c>
      <c r="C7" s="44">
        <v>1749</v>
      </c>
      <c r="D7" s="44">
        <v>1709.0745281158536</v>
      </c>
      <c r="E7" s="44"/>
      <c r="F7" s="44"/>
      <c r="G7" s="44"/>
      <c r="H7" s="44"/>
      <c r="I7" s="44"/>
      <c r="J7" s="44"/>
      <c r="K7" s="44"/>
      <c r="L7" s="44"/>
      <c r="M7" s="44"/>
    </row>
    <row r="8" spans="1:13" s="28" customFormat="1" ht="15.6">
      <c r="A8" s="9" t="s">
        <v>26</v>
      </c>
      <c r="B8" s="44">
        <v>1795</v>
      </c>
      <c r="C8" s="44">
        <v>1795</v>
      </c>
      <c r="D8" s="44">
        <v>1836.9666314553756</v>
      </c>
      <c r="E8" s="44"/>
      <c r="F8" s="44"/>
      <c r="G8" s="44"/>
      <c r="H8" s="44"/>
      <c r="I8" s="44"/>
      <c r="J8" s="44"/>
      <c r="K8" s="44"/>
      <c r="L8" s="44"/>
      <c r="M8" s="44"/>
    </row>
    <row r="9" spans="1:13" s="28" customFormat="1" ht="15.6">
      <c r="A9" s="9" t="s">
        <v>356</v>
      </c>
      <c r="B9" s="44">
        <v>1158.3981478056155</v>
      </c>
      <c r="C9" s="44">
        <v>1158.3981478056155</v>
      </c>
      <c r="D9" s="44">
        <v>1158.3981478056155</v>
      </c>
      <c r="E9" s="44"/>
      <c r="F9" s="44"/>
      <c r="G9" s="44"/>
      <c r="H9" s="44"/>
      <c r="I9" s="44"/>
      <c r="J9" s="44"/>
      <c r="K9" s="44"/>
      <c r="L9" s="44"/>
      <c r="M9" s="44"/>
    </row>
    <row r="10" spans="1:13" s="28" customFormat="1" ht="15.6">
      <c r="A10" s="9" t="s">
        <v>354</v>
      </c>
      <c r="B10" s="44">
        <v>1252.290943936282</v>
      </c>
      <c r="C10" s="44">
        <v>1252.290943936282</v>
      </c>
      <c r="D10" s="44">
        <v>1252.290943936282</v>
      </c>
      <c r="E10" s="44"/>
      <c r="F10" s="44"/>
      <c r="G10" s="44"/>
      <c r="H10" s="44"/>
      <c r="I10" s="44"/>
      <c r="J10" s="44"/>
      <c r="K10" s="44"/>
      <c r="L10" s="44"/>
      <c r="M10" s="44"/>
    </row>
    <row r="11" spans="1:13" s="28" customFormat="1" ht="15.6">
      <c r="A11" s="9" t="s">
        <v>27</v>
      </c>
      <c r="B11" s="44">
        <v>1734</v>
      </c>
      <c r="C11" s="44">
        <v>1734</v>
      </c>
      <c r="D11" s="44">
        <v>1734</v>
      </c>
      <c r="E11" s="44"/>
      <c r="F11" s="44"/>
      <c r="G11" s="44"/>
      <c r="H11" s="44"/>
      <c r="I11" s="44"/>
      <c r="J11" s="44"/>
      <c r="K11" s="44"/>
      <c r="L11" s="44"/>
      <c r="M11" s="44"/>
    </row>
    <row r="12" spans="1:13" s="28" customFormat="1" ht="15.6">
      <c r="A12" s="9" t="s">
        <v>359</v>
      </c>
      <c r="B12" s="44">
        <v>1331.636445598876</v>
      </c>
      <c r="C12" s="44">
        <v>1331.636445598876</v>
      </c>
      <c r="D12" s="44">
        <v>1331.636445598876</v>
      </c>
      <c r="E12" s="44"/>
      <c r="F12" s="44"/>
      <c r="G12" s="44"/>
      <c r="H12" s="44"/>
      <c r="I12" s="44"/>
      <c r="J12" s="44"/>
      <c r="K12" s="44"/>
      <c r="L12" s="44"/>
      <c r="M12" s="44"/>
    </row>
    <row r="13" spans="1:13" s="28" customFormat="1" ht="15.6">
      <c r="A13" s="9" t="s">
        <v>174</v>
      </c>
      <c r="B13" s="44">
        <v>1658.9022952799717</v>
      </c>
      <c r="C13" s="44">
        <v>1658.9022952799717</v>
      </c>
      <c r="D13" s="44">
        <v>1658.9022952799717</v>
      </c>
      <c r="E13" s="44"/>
      <c r="F13" s="44"/>
      <c r="G13" s="44"/>
      <c r="H13" s="44"/>
      <c r="I13" s="44"/>
      <c r="J13" s="44"/>
      <c r="K13" s="44"/>
      <c r="L13" s="44"/>
      <c r="M13" s="44"/>
    </row>
    <row r="14" spans="1:13" s="28" customFormat="1" ht="15.6">
      <c r="A14" s="9" t="s">
        <v>28</v>
      </c>
      <c r="B14" s="44">
        <v>1524</v>
      </c>
      <c r="C14" s="44">
        <v>1524</v>
      </c>
      <c r="D14" s="44">
        <v>1524</v>
      </c>
      <c r="E14" s="44"/>
      <c r="F14" s="44"/>
      <c r="G14" s="44"/>
      <c r="H14" s="44"/>
      <c r="I14" s="44"/>
      <c r="J14" s="44"/>
      <c r="K14" s="44"/>
      <c r="L14" s="44"/>
      <c r="M14" s="44"/>
    </row>
    <row r="15" spans="1:13" s="28" customFormat="1" ht="15.6">
      <c r="A15" s="9" t="s">
        <v>29</v>
      </c>
      <c r="B15" s="44">
        <v>1900</v>
      </c>
      <c r="C15" s="44">
        <v>1900</v>
      </c>
      <c r="D15" s="44">
        <v>1900</v>
      </c>
      <c r="E15" s="44"/>
      <c r="F15" s="44"/>
      <c r="G15" s="44"/>
      <c r="H15" s="44"/>
      <c r="I15" s="44"/>
      <c r="J15" s="44"/>
      <c r="K15" s="44"/>
      <c r="L15" s="44"/>
      <c r="M15" s="44"/>
    </row>
    <row r="16" spans="1:13" s="28" customFormat="1" ht="15.6">
      <c r="A16" s="9" t="s">
        <v>207</v>
      </c>
      <c r="B16" s="44">
        <v>1541</v>
      </c>
      <c r="C16" s="44">
        <v>1541</v>
      </c>
      <c r="D16" s="44">
        <v>1541</v>
      </c>
      <c r="E16" s="44"/>
      <c r="F16" s="44"/>
      <c r="G16" s="44"/>
      <c r="H16" s="44"/>
      <c r="I16" s="44"/>
      <c r="J16" s="44"/>
      <c r="K16" s="44"/>
      <c r="L16" s="44"/>
      <c r="M16" s="44"/>
    </row>
    <row r="17" spans="1:13" s="28" customFormat="1" ht="15.6">
      <c r="A17" s="9" t="s">
        <v>30</v>
      </c>
      <c r="B17" s="44">
        <v>1572</v>
      </c>
      <c r="C17" s="44">
        <v>1572</v>
      </c>
      <c r="D17" s="44">
        <v>1553.9646613311668</v>
      </c>
      <c r="E17" s="44"/>
      <c r="F17" s="44"/>
      <c r="G17" s="44"/>
      <c r="H17" s="44"/>
      <c r="I17" s="44"/>
      <c r="J17" s="44"/>
      <c r="K17" s="44"/>
      <c r="L17" s="44"/>
      <c r="M17" s="44"/>
    </row>
    <row r="18" spans="1:13" s="28" customFormat="1" ht="15.6">
      <c r="A18" s="9" t="s">
        <v>31</v>
      </c>
      <c r="B18" s="44">
        <v>1546.8800067386665</v>
      </c>
      <c r="C18" s="44">
        <v>1546.8800067386665</v>
      </c>
      <c r="D18" s="44">
        <v>1546.8800067386665</v>
      </c>
      <c r="E18" s="44"/>
      <c r="F18" s="44"/>
      <c r="G18" s="44"/>
      <c r="H18" s="44"/>
      <c r="I18" s="44"/>
      <c r="J18" s="44"/>
      <c r="K18" s="44"/>
      <c r="L18" s="44"/>
      <c r="M18" s="44"/>
    </row>
    <row r="19" spans="1:13" s="28" customFormat="1" ht="15.6">
      <c r="A19" s="9" t="s">
        <v>198</v>
      </c>
      <c r="B19" s="44">
        <v>1428</v>
      </c>
      <c r="C19" s="44">
        <v>1428</v>
      </c>
      <c r="D19" s="44">
        <v>1428</v>
      </c>
      <c r="E19" s="44"/>
      <c r="F19" s="44"/>
      <c r="G19" s="44"/>
      <c r="H19" s="44"/>
      <c r="I19" s="44"/>
      <c r="J19" s="44"/>
      <c r="K19" s="44"/>
      <c r="L19" s="44"/>
      <c r="M19" s="44"/>
    </row>
    <row r="20" spans="1:13" s="28" customFormat="1" ht="15.6">
      <c r="A20" s="9" t="s">
        <v>32</v>
      </c>
      <c r="B20" s="44">
        <v>1400</v>
      </c>
      <c r="C20" s="44">
        <v>1400</v>
      </c>
      <c r="D20" s="44">
        <v>1400</v>
      </c>
      <c r="E20" s="44"/>
      <c r="F20" s="44"/>
      <c r="G20" s="44"/>
      <c r="H20" s="44"/>
      <c r="I20" s="44"/>
      <c r="J20" s="44"/>
      <c r="K20" s="44"/>
      <c r="L20" s="44"/>
      <c r="M20" s="44"/>
    </row>
    <row r="21" spans="1:13" s="28" customFormat="1" ht="15.6">
      <c r="A21" s="9" t="s">
        <v>33</v>
      </c>
      <c r="B21" s="44">
        <v>1186.8876700758617</v>
      </c>
      <c r="C21" s="44">
        <v>1186.8876700758617</v>
      </c>
      <c r="D21" s="44">
        <v>1186.8876700758617</v>
      </c>
      <c r="E21" s="44"/>
      <c r="F21" s="44"/>
      <c r="G21" s="44"/>
      <c r="H21" s="44"/>
      <c r="I21" s="44"/>
      <c r="J21" s="44"/>
      <c r="K21" s="44"/>
      <c r="L21" s="44"/>
      <c r="M21" s="44"/>
    </row>
    <row r="22" spans="1:13" s="28" customFormat="1" ht="15.6">
      <c r="A22" s="9" t="s">
        <v>34</v>
      </c>
      <c r="B22" s="44">
        <v>1900</v>
      </c>
      <c r="C22" s="44">
        <v>1900</v>
      </c>
      <c r="D22" s="44">
        <v>1900</v>
      </c>
      <c r="E22" s="44"/>
      <c r="F22" s="44"/>
      <c r="G22" s="44"/>
      <c r="H22" s="44"/>
      <c r="I22" s="44"/>
      <c r="J22" s="44"/>
      <c r="K22" s="44"/>
      <c r="L22" s="44"/>
      <c r="M22" s="44"/>
    </row>
    <row r="23" spans="1:13" s="28" customFormat="1" ht="15.6">
      <c r="A23" s="9" t="s">
        <v>369</v>
      </c>
      <c r="B23" s="44">
        <v>1496.9170995056852</v>
      </c>
      <c r="C23" s="44">
        <v>1496.9170995056852</v>
      </c>
      <c r="D23" s="44">
        <v>1496.9170995056852</v>
      </c>
      <c r="E23" s="44"/>
      <c r="F23" s="44"/>
      <c r="G23" s="44"/>
      <c r="H23" s="44"/>
      <c r="I23" s="44"/>
      <c r="J23" s="44"/>
      <c r="K23" s="44"/>
      <c r="L23" s="44"/>
      <c r="M23" s="44"/>
    </row>
    <row r="24" spans="1:13" s="28" customFormat="1" ht="15.6">
      <c r="A24" s="9" t="s">
        <v>153</v>
      </c>
      <c r="B24" s="44">
        <v>1173</v>
      </c>
      <c r="C24" s="44">
        <v>1173</v>
      </c>
      <c r="D24" s="44">
        <v>1173</v>
      </c>
      <c r="E24" s="44"/>
      <c r="F24" s="44"/>
      <c r="G24" s="44"/>
      <c r="H24" s="44"/>
      <c r="I24" s="44"/>
      <c r="J24" s="44"/>
      <c r="K24" s="44"/>
      <c r="L24" s="44"/>
      <c r="M24" s="44"/>
    </row>
    <row r="25" spans="1:13" s="28" customFormat="1" ht="15.6">
      <c r="A25" s="9" t="s">
        <v>35</v>
      </c>
      <c r="B25" s="44">
        <v>1875</v>
      </c>
      <c r="C25" s="44">
        <v>1875</v>
      </c>
      <c r="D25" s="44">
        <v>1875</v>
      </c>
      <c r="E25" s="44"/>
      <c r="F25" s="44"/>
      <c r="G25" s="44"/>
      <c r="H25" s="44"/>
      <c r="I25" s="44"/>
      <c r="J25" s="44"/>
      <c r="K25" s="44"/>
      <c r="L25" s="44"/>
      <c r="M25" s="44"/>
    </row>
    <row r="26" spans="1:13" s="28" customFormat="1" ht="15.6">
      <c r="A26" s="9" t="s">
        <v>309</v>
      </c>
      <c r="B26" s="44">
        <v>1472</v>
      </c>
      <c r="C26" s="44">
        <v>1472</v>
      </c>
      <c r="D26" s="44">
        <v>1472</v>
      </c>
      <c r="E26" s="44"/>
      <c r="F26" s="44"/>
      <c r="G26" s="44"/>
      <c r="H26" s="44"/>
      <c r="I26" s="44"/>
      <c r="J26" s="44"/>
      <c r="K26" s="44"/>
      <c r="L26" s="44"/>
      <c r="M26" s="44"/>
    </row>
    <row r="27" spans="1:13" s="28" customFormat="1" ht="15.6">
      <c r="A27" s="9" t="s">
        <v>269</v>
      </c>
      <c r="B27" s="44">
        <v>1263</v>
      </c>
      <c r="C27" s="44">
        <v>1263</v>
      </c>
      <c r="D27" s="44">
        <v>1263</v>
      </c>
      <c r="E27" s="44"/>
      <c r="F27" s="44"/>
      <c r="G27" s="44"/>
      <c r="H27" s="44"/>
      <c r="I27" s="44"/>
      <c r="J27" s="44"/>
      <c r="K27" s="44"/>
      <c r="L27" s="44"/>
      <c r="M27" s="44"/>
    </row>
    <row r="28" spans="1:13" s="28" customFormat="1" ht="15.6">
      <c r="A28" s="9" t="s">
        <v>36</v>
      </c>
      <c r="B28" s="44">
        <v>1313</v>
      </c>
      <c r="C28" s="44">
        <v>1313</v>
      </c>
      <c r="D28" s="44">
        <v>1313</v>
      </c>
      <c r="E28" s="44"/>
      <c r="F28" s="44"/>
      <c r="G28" s="44"/>
      <c r="H28" s="44"/>
      <c r="I28" s="44"/>
      <c r="J28" s="44"/>
      <c r="K28" s="44"/>
      <c r="L28" s="44"/>
      <c r="M28" s="44"/>
    </row>
    <row r="29" spans="1:13" s="28" customFormat="1" ht="15.6">
      <c r="A29" s="9" t="s">
        <v>391</v>
      </c>
      <c r="B29" s="44">
        <v>1128.9428679973239</v>
      </c>
      <c r="C29" s="44">
        <v>1128.9428679973239</v>
      </c>
      <c r="D29" s="44">
        <v>1128.9428679973239</v>
      </c>
      <c r="E29" s="44"/>
      <c r="F29" s="44"/>
      <c r="G29" s="44"/>
      <c r="H29" s="44"/>
      <c r="I29" s="44"/>
      <c r="J29" s="44"/>
      <c r="K29" s="44"/>
      <c r="L29" s="44"/>
      <c r="M29" s="44"/>
    </row>
    <row r="30" spans="1:13" s="28" customFormat="1" ht="15.6">
      <c r="A30" s="9" t="s">
        <v>392</v>
      </c>
      <c r="B30" s="44">
        <v>1308.9428679973239</v>
      </c>
      <c r="C30" s="44">
        <v>1308.9428679973239</v>
      </c>
      <c r="D30" s="44">
        <v>1308.9428679973239</v>
      </c>
      <c r="E30" s="44"/>
      <c r="F30" s="44"/>
      <c r="G30" s="44"/>
      <c r="H30" s="44"/>
      <c r="I30" s="44"/>
      <c r="J30" s="44"/>
      <c r="K30" s="44"/>
      <c r="L30" s="44"/>
      <c r="M30" s="44"/>
    </row>
    <row r="31" spans="1:13" s="28" customFormat="1" ht="15.6">
      <c r="A31" s="9" t="s">
        <v>327</v>
      </c>
      <c r="B31" s="44">
        <v>1613.8611145298612</v>
      </c>
      <c r="C31" s="44">
        <v>1613.8611145298612</v>
      </c>
      <c r="D31" s="44">
        <v>1613.8611145298612</v>
      </c>
      <c r="E31" s="44"/>
      <c r="F31" s="44"/>
      <c r="G31" s="44"/>
      <c r="H31" s="44"/>
      <c r="I31" s="44"/>
      <c r="J31" s="44"/>
      <c r="K31" s="44"/>
      <c r="L31" s="44"/>
      <c r="M31" s="44"/>
    </row>
    <row r="32" spans="1:13" s="28" customFormat="1" ht="15.6">
      <c r="A32" s="9" t="s">
        <v>179</v>
      </c>
      <c r="B32" s="44">
        <v>1247.7483106526711</v>
      </c>
      <c r="C32" s="44">
        <v>1247.7483106526711</v>
      </c>
      <c r="D32" s="44">
        <v>1247.7483106526711</v>
      </c>
      <c r="E32" s="44"/>
      <c r="F32" s="44"/>
      <c r="G32" s="44"/>
      <c r="H32" s="44"/>
      <c r="I32" s="44"/>
      <c r="J32" s="44"/>
      <c r="K32" s="44"/>
      <c r="L32" s="44"/>
      <c r="M32" s="44"/>
    </row>
    <row r="33" spans="1:13" s="28" customFormat="1" ht="15.6">
      <c r="A33" s="9" t="s">
        <v>37</v>
      </c>
      <c r="B33" s="44">
        <v>1200</v>
      </c>
      <c r="C33" s="44">
        <v>1200</v>
      </c>
      <c r="D33" s="44">
        <v>1200</v>
      </c>
      <c r="E33" s="44"/>
      <c r="F33" s="44"/>
      <c r="G33" s="44"/>
      <c r="H33" s="44"/>
      <c r="I33" s="44"/>
      <c r="J33" s="44"/>
      <c r="K33" s="44"/>
      <c r="L33" s="44"/>
      <c r="M33" s="44"/>
    </row>
    <row r="34" spans="1:13" s="28" customFormat="1" ht="15.6">
      <c r="A34" s="9" t="s">
        <v>205</v>
      </c>
      <c r="B34" s="44">
        <v>1900</v>
      </c>
      <c r="C34" s="44">
        <v>1900</v>
      </c>
      <c r="D34" s="44">
        <v>1900</v>
      </c>
      <c r="E34" s="44"/>
      <c r="F34" s="44"/>
      <c r="G34" s="44"/>
      <c r="H34" s="44"/>
      <c r="I34" s="44"/>
      <c r="J34" s="44"/>
      <c r="K34" s="44"/>
      <c r="L34" s="44"/>
      <c r="M34" s="44"/>
    </row>
    <row r="35" spans="1:13" s="28" customFormat="1" ht="15.6">
      <c r="A35" s="9" t="s">
        <v>301</v>
      </c>
      <c r="B35" s="53">
        <v>1454.8202817944048</v>
      </c>
      <c r="C35" s="44">
        <v>1454.8202817944048</v>
      </c>
      <c r="D35" s="44">
        <v>1454.8202817944048</v>
      </c>
      <c r="E35" s="44"/>
      <c r="F35" s="44"/>
      <c r="G35" s="44"/>
      <c r="H35" s="44"/>
      <c r="I35" s="44"/>
      <c r="J35" s="44"/>
      <c r="K35" s="44"/>
      <c r="L35" s="44"/>
      <c r="M35" s="44"/>
    </row>
    <row r="36" spans="1:13" s="28" customFormat="1" ht="15.6">
      <c r="A36" s="9" t="s">
        <v>296</v>
      </c>
      <c r="B36" s="44">
        <v>1237.375567034172</v>
      </c>
      <c r="C36" s="44">
        <v>1237.375567034172</v>
      </c>
      <c r="D36" s="44">
        <v>1237.375567034172</v>
      </c>
      <c r="E36" s="44"/>
      <c r="F36" s="44"/>
      <c r="G36" s="44"/>
      <c r="H36" s="44"/>
      <c r="I36" s="44"/>
      <c r="J36" s="44"/>
      <c r="K36" s="44"/>
      <c r="L36" s="44"/>
      <c r="M36" s="44"/>
    </row>
    <row r="37" spans="1:13" s="28" customFormat="1" ht="15.6">
      <c r="A37" s="9" t="s">
        <v>267</v>
      </c>
      <c r="B37" s="44">
        <v>1459</v>
      </c>
      <c r="C37" s="44">
        <v>1459</v>
      </c>
      <c r="D37" s="44">
        <v>1459</v>
      </c>
      <c r="E37" s="44"/>
      <c r="F37" s="44"/>
      <c r="G37" s="44"/>
      <c r="H37" s="44"/>
      <c r="I37" s="44"/>
      <c r="J37" s="44"/>
      <c r="K37" s="44"/>
      <c r="L37" s="44"/>
      <c r="M37" s="44"/>
    </row>
    <row r="38" spans="1:13" s="28" customFormat="1" ht="15.6">
      <c r="A38" s="9" t="s">
        <v>268</v>
      </c>
      <c r="B38" s="44">
        <v>1549.5561441852851</v>
      </c>
      <c r="C38" s="44">
        <v>1549.5561441852851</v>
      </c>
      <c r="D38" s="44">
        <v>1549.5561441852851</v>
      </c>
      <c r="E38" s="44"/>
      <c r="F38" s="44"/>
      <c r="G38" s="44"/>
      <c r="H38" s="44"/>
      <c r="I38" s="44"/>
      <c r="J38" s="44"/>
      <c r="K38" s="44"/>
      <c r="L38" s="44"/>
      <c r="M38" s="44"/>
    </row>
    <row r="39" spans="1:13" s="28" customFormat="1" ht="15.6">
      <c r="A39" s="9" t="s">
        <v>38</v>
      </c>
      <c r="B39" s="44">
        <v>1200</v>
      </c>
      <c r="C39" s="44">
        <v>1200</v>
      </c>
      <c r="D39" s="44">
        <v>1200</v>
      </c>
      <c r="E39" s="44"/>
      <c r="F39" s="44"/>
      <c r="G39" s="44"/>
      <c r="H39" s="44"/>
      <c r="I39" s="44"/>
      <c r="J39" s="44"/>
      <c r="K39" s="44"/>
      <c r="L39" s="44"/>
      <c r="M39" s="44"/>
    </row>
    <row r="40" spans="1:13" s="28" customFormat="1" ht="15.6">
      <c r="A40" s="9" t="s">
        <v>39</v>
      </c>
      <c r="B40" s="44">
        <v>1600</v>
      </c>
      <c r="C40" s="44">
        <v>1600</v>
      </c>
      <c r="D40" s="44">
        <v>1600</v>
      </c>
      <c r="E40" s="44"/>
      <c r="F40" s="44"/>
      <c r="G40" s="44"/>
      <c r="H40" s="44"/>
      <c r="I40" s="44"/>
      <c r="J40" s="44"/>
      <c r="K40" s="44"/>
      <c r="L40" s="44"/>
      <c r="M40" s="44"/>
    </row>
    <row r="41" spans="1:13" s="28" customFormat="1" ht="15.6">
      <c r="A41" s="9" t="s">
        <v>40</v>
      </c>
      <c r="B41" s="44">
        <v>1200</v>
      </c>
      <c r="C41" s="44">
        <v>1200</v>
      </c>
      <c r="D41" s="44">
        <v>1200</v>
      </c>
      <c r="E41" s="44"/>
      <c r="F41" s="44"/>
      <c r="G41" s="44"/>
      <c r="H41" s="44"/>
      <c r="I41" s="44"/>
      <c r="J41" s="44"/>
      <c r="K41" s="44"/>
      <c r="L41" s="44"/>
      <c r="M41" s="44"/>
    </row>
    <row r="42" spans="1:13" s="28" customFormat="1" ht="15.6">
      <c r="A42" s="14" t="s">
        <v>252</v>
      </c>
      <c r="B42" s="44">
        <v>1535.1259964850954</v>
      </c>
      <c r="C42" s="44">
        <v>1535.1259964850954</v>
      </c>
      <c r="D42" s="44">
        <v>1535.1259964850954</v>
      </c>
      <c r="E42" s="44"/>
      <c r="F42" s="44"/>
      <c r="G42" s="44"/>
      <c r="H42" s="44"/>
      <c r="I42" s="44"/>
      <c r="J42" s="44"/>
      <c r="K42" s="44"/>
      <c r="L42" s="44"/>
      <c r="M42" s="44"/>
    </row>
    <row r="43" spans="1:13" s="28" customFormat="1" ht="15.6">
      <c r="A43" s="9" t="s">
        <v>41</v>
      </c>
      <c r="B43" s="44">
        <v>1828.1238680080462</v>
      </c>
      <c r="C43" s="44">
        <v>1828.1238680080462</v>
      </c>
      <c r="D43" s="44">
        <v>1828.1238680080462</v>
      </c>
      <c r="E43" s="44"/>
      <c r="F43" s="44"/>
      <c r="G43" s="44"/>
      <c r="H43" s="44"/>
      <c r="I43" s="44"/>
      <c r="J43" s="44"/>
      <c r="K43" s="44"/>
      <c r="L43" s="44"/>
      <c r="M43" s="44"/>
    </row>
    <row r="44" spans="1:13" s="28" customFormat="1" ht="15.6">
      <c r="A44" s="9" t="s">
        <v>400</v>
      </c>
      <c r="B44" s="44">
        <v>1200</v>
      </c>
      <c r="C44" s="44">
        <v>1251.3947580757947</v>
      </c>
      <c r="D44" s="44">
        <v>1251.3947580757947</v>
      </c>
      <c r="E44" s="44"/>
      <c r="F44" s="44"/>
      <c r="G44" s="44"/>
      <c r="H44" s="44"/>
      <c r="I44" s="44"/>
      <c r="J44" s="44"/>
      <c r="K44" s="44"/>
      <c r="L44" s="44"/>
      <c r="M44" s="44"/>
    </row>
    <row r="45" spans="1:13" s="28" customFormat="1" ht="15.6">
      <c r="A45" s="9" t="s">
        <v>194</v>
      </c>
      <c r="B45" s="44">
        <v>1464.6863095901906</v>
      </c>
      <c r="C45" s="44">
        <v>1464.6863095901906</v>
      </c>
      <c r="D45" s="44">
        <v>1464.6863095901906</v>
      </c>
      <c r="E45" s="44"/>
      <c r="F45" s="44"/>
      <c r="G45" s="44"/>
      <c r="H45" s="44"/>
      <c r="I45" s="44"/>
      <c r="J45" s="44"/>
      <c r="K45" s="44"/>
      <c r="L45" s="44"/>
      <c r="M45" s="44"/>
    </row>
    <row r="46" spans="1:13" s="28" customFormat="1" ht="15.6">
      <c r="A46" s="9" t="s">
        <v>42</v>
      </c>
      <c r="B46" s="44">
        <v>1200</v>
      </c>
      <c r="C46" s="44">
        <v>1200</v>
      </c>
      <c r="D46" s="44">
        <v>1200</v>
      </c>
      <c r="E46" s="44"/>
      <c r="F46" s="44"/>
      <c r="G46" s="44"/>
      <c r="H46" s="44"/>
      <c r="I46" s="44"/>
      <c r="J46" s="44"/>
      <c r="K46" s="44"/>
      <c r="L46" s="44"/>
      <c r="M46" s="44"/>
    </row>
    <row r="47" spans="1:13" s="28" customFormat="1" ht="15.6">
      <c r="A47" s="9" t="s">
        <v>246</v>
      </c>
      <c r="B47" s="44">
        <v>1256</v>
      </c>
      <c r="C47" s="44">
        <v>1256</v>
      </c>
      <c r="D47" s="44">
        <v>1256</v>
      </c>
      <c r="E47" s="44"/>
      <c r="F47" s="44"/>
      <c r="G47" s="44"/>
      <c r="H47" s="44"/>
      <c r="I47" s="44"/>
      <c r="J47" s="44"/>
      <c r="K47" s="44"/>
      <c r="L47" s="44"/>
      <c r="M47" s="44"/>
    </row>
    <row r="48" spans="1:13" s="28" customFormat="1" ht="15.6">
      <c r="A48" s="9" t="s">
        <v>152</v>
      </c>
      <c r="B48" s="44">
        <v>1193</v>
      </c>
      <c r="C48" s="44">
        <v>1193</v>
      </c>
      <c r="D48" s="44">
        <v>1193</v>
      </c>
      <c r="E48" s="44"/>
      <c r="F48" s="44"/>
      <c r="G48" s="44"/>
      <c r="H48" s="44"/>
      <c r="I48" s="44"/>
      <c r="J48" s="44"/>
      <c r="K48" s="44"/>
      <c r="L48" s="44"/>
      <c r="M48" s="44"/>
    </row>
    <row r="49" spans="1:13" s="28" customFormat="1" ht="15.6">
      <c r="A49" s="9" t="s">
        <v>43</v>
      </c>
      <c r="B49" s="44">
        <v>1200</v>
      </c>
      <c r="C49" s="44">
        <v>1200</v>
      </c>
      <c r="D49" s="44">
        <v>1200</v>
      </c>
      <c r="E49" s="44"/>
      <c r="F49" s="44"/>
      <c r="G49" s="44"/>
      <c r="H49" s="44"/>
      <c r="I49" s="44"/>
      <c r="J49" s="44"/>
      <c r="K49" s="44"/>
      <c r="L49" s="44"/>
      <c r="M49" s="44"/>
    </row>
    <row r="50" spans="1:13" s="28" customFormat="1" ht="15.6">
      <c r="A50" s="9" t="s">
        <v>44</v>
      </c>
      <c r="B50" s="44">
        <v>1495.6421254096088</v>
      </c>
      <c r="C50" s="44">
        <v>1495.6421254096088</v>
      </c>
      <c r="D50" s="44">
        <v>1495.6421254096088</v>
      </c>
      <c r="E50" s="44"/>
      <c r="F50" s="44"/>
      <c r="G50" s="44"/>
      <c r="H50" s="44"/>
      <c r="I50" s="44"/>
      <c r="J50" s="44"/>
      <c r="K50" s="44"/>
      <c r="L50" s="44"/>
      <c r="M50" s="44"/>
    </row>
    <row r="51" spans="1:13" s="28" customFormat="1" ht="15.6">
      <c r="A51" s="9" t="s">
        <v>197</v>
      </c>
      <c r="B51" s="44">
        <v>1744</v>
      </c>
      <c r="C51" s="44">
        <v>1744</v>
      </c>
      <c r="D51" s="44">
        <v>1744</v>
      </c>
      <c r="E51" s="44"/>
      <c r="F51" s="44"/>
      <c r="G51" s="44"/>
      <c r="H51" s="44"/>
      <c r="I51" s="44"/>
      <c r="J51" s="44"/>
      <c r="K51" s="44"/>
      <c r="L51" s="44"/>
      <c r="M51" s="44"/>
    </row>
    <row r="52" spans="1:13" s="28" customFormat="1" ht="15.6">
      <c r="A52" s="9" t="s">
        <v>45</v>
      </c>
      <c r="B52" s="44">
        <v>1900</v>
      </c>
      <c r="C52" s="44">
        <v>1900</v>
      </c>
      <c r="D52" s="44">
        <v>1900</v>
      </c>
      <c r="E52" s="44"/>
      <c r="F52" s="44"/>
      <c r="G52" s="44"/>
      <c r="H52" s="44"/>
      <c r="I52" s="44"/>
      <c r="J52" s="44"/>
      <c r="K52" s="44"/>
      <c r="L52" s="44"/>
      <c r="M52" s="44"/>
    </row>
    <row r="53" spans="1:13" s="28" customFormat="1" ht="15.6">
      <c r="A53" s="9" t="s">
        <v>370</v>
      </c>
      <c r="B53" s="44">
        <v>1309</v>
      </c>
      <c r="C53" s="44">
        <v>1309</v>
      </c>
      <c r="D53" s="44">
        <v>1309</v>
      </c>
      <c r="E53" s="44"/>
      <c r="F53" s="44"/>
      <c r="G53" s="44"/>
      <c r="H53" s="44"/>
      <c r="I53" s="44"/>
      <c r="J53" s="44"/>
      <c r="K53" s="44"/>
      <c r="L53" s="44"/>
      <c r="M53" s="44"/>
    </row>
    <row r="54" spans="1:13" s="28" customFormat="1" ht="15.6">
      <c r="A54" s="9" t="s">
        <v>46</v>
      </c>
      <c r="B54" s="44">
        <v>1432</v>
      </c>
      <c r="C54" s="44">
        <v>1432</v>
      </c>
      <c r="D54" s="44">
        <v>1432</v>
      </c>
      <c r="E54" s="44"/>
      <c r="F54" s="44"/>
      <c r="G54" s="44"/>
      <c r="H54" s="44"/>
      <c r="I54" s="44"/>
      <c r="J54" s="44"/>
      <c r="K54" s="44"/>
      <c r="L54" s="44"/>
      <c r="M54" s="44"/>
    </row>
    <row r="55" spans="1:13" s="28" customFormat="1" ht="15.6">
      <c r="A55" s="9" t="s">
        <v>47</v>
      </c>
      <c r="B55" s="44">
        <v>1400</v>
      </c>
      <c r="C55" s="44">
        <v>1400</v>
      </c>
      <c r="D55" s="44">
        <v>1400</v>
      </c>
      <c r="E55" s="44"/>
      <c r="F55" s="44"/>
      <c r="G55" s="44"/>
      <c r="H55" s="44"/>
      <c r="I55" s="44"/>
      <c r="J55" s="44"/>
      <c r="K55" s="44"/>
      <c r="L55" s="44"/>
      <c r="M55" s="44"/>
    </row>
    <row r="56" spans="1:13" s="28" customFormat="1" ht="15.6">
      <c r="A56" s="9" t="s">
        <v>150</v>
      </c>
      <c r="B56" s="44">
        <v>1256.0306573963219</v>
      </c>
      <c r="C56" s="44">
        <v>1256.0306573963219</v>
      </c>
      <c r="D56" s="44">
        <v>1256.0306573963219</v>
      </c>
      <c r="E56" s="44"/>
      <c r="F56" s="44"/>
      <c r="G56" s="44"/>
      <c r="H56" s="44"/>
      <c r="I56" s="44"/>
      <c r="J56" s="44"/>
      <c r="K56" s="44"/>
      <c r="L56" s="44"/>
      <c r="M56" s="44"/>
    </row>
    <row r="57" spans="1:13" s="28" customFormat="1" ht="15.6">
      <c r="A57" s="9" t="s">
        <v>307</v>
      </c>
      <c r="B57" s="44">
        <v>1336.9086987431585</v>
      </c>
      <c r="C57" s="44">
        <v>1336.9086987431585</v>
      </c>
      <c r="D57" s="44">
        <v>1336.9086987431585</v>
      </c>
      <c r="E57" s="44"/>
      <c r="F57" s="44"/>
      <c r="G57" s="44"/>
      <c r="H57" s="44"/>
      <c r="I57" s="44"/>
      <c r="J57" s="44"/>
      <c r="K57" s="44"/>
      <c r="L57" s="44"/>
      <c r="M57" s="44"/>
    </row>
    <row r="58" spans="1:13" s="28" customFormat="1" ht="15.6">
      <c r="A58" s="9" t="s">
        <v>299</v>
      </c>
      <c r="B58" s="44">
        <v>1203.5174039261801</v>
      </c>
      <c r="C58" s="44">
        <v>1203.5174039261801</v>
      </c>
      <c r="D58" s="44">
        <v>1203.5174039261801</v>
      </c>
      <c r="E58" s="44"/>
      <c r="F58" s="44"/>
      <c r="G58" s="44"/>
      <c r="H58" s="44"/>
      <c r="I58" s="44"/>
      <c r="J58" s="44"/>
      <c r="K58" s="44"/>
      <c r="L58" s="44"/>
      <c r="M58" s="44"/>
    </row>
    <row r="59" spans="1:13" s="28" customFormat="1" ht="15.6">
      <c r="A59" s="9" t="s">
        <v>289</v>
      </c>
      <c r="B59" s="44">
        <v>1163</v>
      </c>
      <c r="C59" s="44">
        <v>1163</v>
      </c>
      <c r="D59" s="44">
        <v>1163</v>
      </c>
      <c r="E59" s="44"/>
      <c r="F59" s="44"/>
      <c r="G59" s="44"/>
      <c r="H59" s="44"/>
      <c r="I59" s="44"/>
      <c r="J59" s="44"/>
      <c r="K59" s="44"/>
      <c r="L59" s="44"/>
      <c r="M59" s="44"/>
    </row>
    <row r="60" spans="1:13" s="28" customFormat="1" ht="15.6">
      <c r="A60" s="9" t="s">
        <v>48</v>
      </c>
      <c r="B60" s="44">
        <v>1200</v>
      </c>
      <c r="C60" s="44">
        <v>1200</v>
      </c>
      <c r="D60" s="44">
        <v>1200</v>
      </c>
      <c r="E60" s="44"/>
      <c r="F60" s="44"/>
      <c r="G60" s="44"/>
      <c r="H60" s="44"/>
      <c r="I60" s="44"/>
      <c r="J60" s="44"/>
      <c r="K60" s="44"/>
      <c r="L60" s="44"/>
      <c r="M60" s="44"/>
    </row>
    <row r="61" spans="1:13" s="28" customFormat="1" ht="15.6">
      <c r="A61" s="9" t="s">
        <v>199</v>
      </c>
      <c r="B61" s="44">
        <v>1333</v>
      </c>
      <c r="C61" s="44">
        <v>1333</v>
      </c>
      <c r="D61" s="44">
        <v>1333</v>
      </c>
      <c r="E61" s="44"/>
      <c r="F61" s="44"/>
      <c r="G61" s="44"/>
      <c r="H61" s="44"/>
      <c r="I61" s="44"/>
      <c r="J61" s="44"/>
      <c r="K61" s="44"/>
      <c r="L61" s="44"/>
      <c r="M61" s="44"/>
    </row>
    <row r="62" spans="1:13" s="28" customFormat="1" ht="15.6">
      <c r="A62" s="9" t="s">
        <v>389</v>
      </c>
      <c r="B62" s="44">
        <v>1248.9428679973239</v>
      </c>
      <c r="C62" s="44">
        <v>1248.9428679973239</v>
      </c>
      <c r="D62" s="44">
        <v>1248.9428679973239</v>
      </c>
      <c r="E62" s="44"/>
      <c r="F62" s="44"/>
      <c r="G62" s="44"/>
      <c r="H62" s="44"/>
      <c r="I62" s="44"/>
      <c r="J62" s="44"/>
      <c r="K62" s="44"/>
      <c r="L62" s="44"/>
      <c r="M62" s="44"/>
    </row>
    <row r="63" spans="1:13" s="28" customFormat="1" ht="15.6">
      <c r="A63" s="9" t="s">
        <v>304</v>
      </c>
      <c r="B63" s="44">
        <v>1685</v>
      </c>
      <c r="C63" s="44">
        <v>1685</v>
      </c>
      <c r="D63" s="44">
        <v>1685</v>
      </c>
      <c r="E63" s="44"/>
      <c r="F63" s="44"/>
      <c r="G63" s="44"/>
      <c r="H63" s="44"/>
      <c r="I63" s="44"/>
      <c r="J63" s="44"/>
      <c r="K63" s="44"/>
      <c r="L63" s="44"/>
      <c r="M63" s="44"/>
    </row>
    <row r="64" spans="1:13" s="28" customFormat="1" ht="15.6">
      <c r="A64" s="9" t="s">
        <v>49</v>
      </c>
      <c r="B64" s="44">
        <v>1245</v>
      </c>
      <c r="C64" s="44">
        <v>1245</v>
      </c>
      <c r="D64" s="44">
        <v>1245</v>
      </c>
      <c r="E64" s="44"/>
      <c r="F64" s="44"/>
      <c r="G64" s="44"/>
      <c r="H64" s="44"/>
      <c r="I64" s="44"/>
      <c r="J64" s="44"/>
      <c r="K64" s="44"/>
      <c r="L64" s="44"/>
      <c r="M64" s="44"/>
    </row>
    <row r="65" spans="1:13" s="28" customFormat="1" ht="15.6">
      <c r="A65" s="9" t="s">
        <v>50</v>
      </c>
      <c r="B65" s="44">
        <v>1622</v>
      </c>
      <c r="C65" s="44">
        <v>1622</v>
      </c>
      <c r="D65" s="44">
        <v>1622</v>
      </c>
      <c r="E65" s="44"/>
      <c r="F65" s="44"/>
      <c r="G65" s="44"/>
      <c r="H65" s="44"/>
      <c r="I65" s="44"/>
      <c r="J65" s="44"/>
      <c r="K65" s="44"/>
      <c r="L65" s="44"/>
      <c r="M65" s="44"/>
    </row>
    <row r="66" spans="1:13" s="28" customFormat="1" ht="15.6">
      <c r="A66" s="9" t="s">
        <v>51</v>
      </c>
      <c r="B66" s="44">
        <v>1200</v>
      </c>
      <c r="C66" s="44">
        <v>1200</v>
      </c>
      <c r="D66" s="44">
        <v>1200</v>
      </c>
      <c r="E66" s="44"/>
      <c r="F66" s="44"/>
      <c r="G66" s="44"/>
      <c r="H66" s="44"/>
      <c r="I66" s="44"/>
      <c r="J66" s="44"/>
      <c r="K66" s="44"/>
      <c r="L66" s="44"/>
      <c r="M66" s="44"/>
    </row>
    <row r="67" spans="1:13" s="28" customFormat="1" ht="15.6">
      <c r="A67" s="9" t="s">
        <v>52</v>
      </c>
      <c r="B67" s="44">
        <v>1800</v>
      </c>
      <c r="C67" s="44">
        <v>1800</v>
      </c>
      <c r="D67" s="44">
        <v>1800</v>
      </c>
      <c r="E67" s="44"/>
      <c r="F67" s="44"/>
      <c r="G67" s="44"/>
      <c r="H67" s="44"/>
      <c r="I67" s="44"/>
      <c r="J67" s="44"/>
      <c r="K67" s="44"/>
      <c r="L67" s="44"/>
      <c r="M67" s="44"/>
    </row>
    <row r="68" spans="1:13" s="28" customFormat="1" ht="15.6">
      <c r="A68" s="9" t="s">
        <v>53</v>
      </c>
      <c r="B68" s="44">
        <v>1641</v>
      </c>
      <c r="C68" s="44">
        <v>1641</v>
      </c>
      <c r="D68" s="44">
        <v>1587.0062397253655</v>
      </c>
      <c r="E68" s="44"/>
      <c r="F68" s="44"/>
      <c r="G68" s="44"/>
      <c r="H68" s="44"/>
      <c r="I68" s="44"/>
      <c r="J68" s="44"/>
      <c r="K68" s="44"/>
      <c r="L68" s="44"/>
      <c r="M68" s="44"/>
    </row>
    <row r="69" spans="1:13" s="28" customFormat="1" ht="15.6">
      <c r="A69" s="9" t="s">
        <v>251</v>
      </c>
      <c r="B69" s="44">
        <v>1218.6956180993975</v>
      </c>
      <c r="C69" s="44">
        <v>1218.6956180993975</v>
      </c>
      <c r="D69" s="44">
        <v>1218.6956180993975</v>
      </c>
      <c r="E69" s="44"/>
      <c r="F69" s="44"/>
      <c r="G69" s="44"/>
      <c r="H69" s="44"/>
      <c r="I69" s="44"/>
      <c r="J69" s="44"/>
      <c r="K69" s="44"/>
      <c r="L69" s="44"/>
      <c r="M69" s="44"/>
    </row>
    <row r="70" spans="1:13" s="28" customFormat="1" ht="15.6">
      <c r="A70" s="9" t="s">
        <v>54</v>
      </c>
      <c r="B70" s="44">
        <v>1417.2763618212887</v>
      </c>
      <c r="C70" s="44">
        <v>1417.2763618212887</v>
      </c>
      <c r="D70" s="44">
        <v>1417.2763618212887</v>
      </c>
      <c r="E70" s="44"/>
      <c r="F70" s="44"/>
      <c r="G70" s="44"/>
      <c r="H70" s="44"/>
      <c r="I70" s="44"/>
      <c r="J70" s="44"/>
      <c r="K70" s="44"/>
      <c r="L70" s="44"/>
      <c r="M70" s="44"/>
    </row>
    <row r="71" spans="1:13" s="28" customFormat="1" ht="15.6">
      <c r="A71" s="9" t="s">
        <v>291</v>
      </c>
      <c r="B71" s="44">
        <v>1114.7235557416309</v>
      </c>
      <c r="C71" s="44">
        <v>1114.7235557416309</v>
      </c>
      <c r="D71" s="44">
        <v>1114.7235557416309</v>
      </c>
      <c r="E71" s="44"/>
      <c r="F71" s="44"/>
      <c r="G71" s="44"/>
      <c r="H71" s="44"/>
      <c r="I71" s="44"/>
      <c r="J71" s="44"/>
      <c r="K71" s="44"/>
      <c r="L71" s="44"/>
      <c r="M71" s="44"/>
    </row>
    <row r="72" spans="1:13" s="28" customFormat="1" ht="15.6">
      <c r="A72" s="9" t="s">
        <v>328</v>
      </c>
      <c r="B72" s="44">
        <v>1407.117813862762</v>
      </c>
      <c r="C72" s="44">
        <v>1407.117813862762</v>
      </c>
      <c r="D72" s="44">
        <v>1407.117813862762</v>
      </c>
      <c r="E72" s="44"/>
      <c r="F72" s="44"/>
      <c r="G72" s="44"/>
      <c r="H72" s="44"/>
      <c r="I72" s="44"/>
      <c r="J72" s="44"/>
      <c r="K72" s="44"/>
      <c r="L72" s="44"/>
      <c r="M72" s="44"/>
    </row>
    <row r="73" spans="1:13" s="28" customFormat="1" ht="15.6">
      <c r="A73" s="9" t="s">
        <v>270</v>
      </c>
      <c r="B73" s="44">
        <v>1233</v>
      </c>
      <c r="C73" s="44">
        <v>1233</v>
      </c>
      <c r="D73" s="44">
        <v>1233</v>
      </c>
      <c r="E73" s="44"/>
      <c r="F73" s="44"/>
      <c r="G73" s="44"/>
      <c r="H73" s="44"/>
      <c r="I73" s="44"/>
      <c r="J73" s="44"/>
      <c r="K73" s="44"/>
      <c r="L73" s="44"/>
      <c r="M73" s="44"/>
    </row>
    <row r="74" spans="1:13" s="28" customFormat="1" ht="15.6">
      <c r="A74" s="9" t="s">
        <v>55</v>
      </c>
      <c r="B74" s="44">
        <v>1485.2195836512149</v>
      </c>
      <c r="C74" s="44">
        <v>1485.2195836512149</v>
      </c>
      <c r="D74" s="44">
        <v>1485.2195836512149</v>
      </c>
      <c r="E74" s="44"/>
      <c r="F74" s="44"/>
      <c r="G74" s="44"/>
      <c r="H74" s="44"/>
      <c r="I74" s="44"/>
      <c r="J74" s="44"/>
      <c r="K74" s="44"/>
      <c r="L74" s="44"/>
      <c r="M74" s="44"/>
    </row>
    <row r="75" spans="1:13" s="28" customFormat="1" ht="15.6">
      <c r="A75" s="9" t="s">
        <v>323</v>
      </c>
      <c r="B75" s="44">
        <v>1479</v>
      </c>
      <c r="C75" s="44">
        <v>1479</v>
      </c>
      <c r="D75" s="44">
        <v>1479</v>
      </c>
      <c r="E75" s="44"/>
      <c r="F75" s="44"/>
      <c r="G75" s="44"/>
      <c r="H75" s="44"/>
      <c r="I75" s="44"/>
      <c r="J75" s="44"/>
      <c r="K75" s="44"/>
      <c r="L75" s="44"/>
      <c r="M75" s="44"/>
    </row>
    <row r="76" spans="1:13" s="28" customFormat="1" ht="15.6">
      <c r="A76" s="9" t="s">
        <v>316</v>
      </c>
      <c r="B76" s="44">
        <v>1157.1615952463899</v>
      </c>
      <c r="C76" s="44">
        <v>1157.1615952463899</v>
      </c>
      <c r="D76" s="44">
        <v>1157.1615952463899</v>
      </c>
      <c r="E76" s="44"/>
      <c r="F76" s="44"/>
      <c r="G76" s="44"/>
      <c r="H76" s="44"/>
      <c r="I76" s="44"/>
      <c r="J76" s="44"/>
      <c r="K76" s="44"/>
      <c r="L76" s="44"/>
      <c r="M76" s="44"/>
    </row>
    <row r="77" spans="1:13" s="28" customFormat="1" ht="15.6">
      <c r="A77" s="9" t="s">
        <v>271</v>
      </c>
      <c r="B77" s="44">
        <v>1613.6824550360675</v>
      </c>
      <c r="C77" s="44">
        <v>1613.6824550360675</v>
      </c>
      <c r="D77" s="44">
        <v>1613.6824550360675</v>
      </c>
      <c r="E77" s="44"/>
      <c r="F77" s="44"/>
      <c r="G77" s="44"/>
      <c r="H77" s="44"/>
      <c r="I77" s="44"/>
      <c r="J77" s="44"/>
      <c r="K77" s="44"/>
      <c r="L77" s="44"/>
      <c r="M77" s="44"/>
    </row>
    <row r="78" spans="1:13" s="28" customFormat="1" ht="15.6">
      <c r="A78" s="9" t="s">
        <v>168</v>
      </c>
      <c r="B78" s="44">
        <v>1438</v>
      </c>
      <c r="C78" s="44">
        <v>1438</v>
      </c>
      <c r="D78" s="44">
        <v>1438</v>
      </c>
      <c r="E78" s="44"/>
      <c r="F78" s="44"/>
      <c r="G78" s="44"/>
      <c r="H78" s="44"/>
      <c r="I78" s="44"/>
      <c r="J78" s="44"/>
      <c r="K78" s="44"/>
      <c r="L78" s="44"/>
      <c r="M78" s="44"/>
    </row>
    <row r="79" spans="1:13" s="28" customFormat="1" ht="15.6">
      <c r="A79" s="9" t="s">
        <v>263</v>
      </c>
      <c r="B79" s="44">
        <v>1131.3475433142012</v>
      </c>
      <c r="C79" s="44">
        <v>1131.3475433142012</v>
      </c>
      <c r="D79" s="44">
        <v>1131.3475433142012</v>
      </c>
      <c r="E79" s="44"/>
      <c r="F79" s="44"/>
      <c r="G79" s="44"/>
      <c r="H79" s="44"/>
      <c r="I79" s="44"/>
      <c r="J79" s="44"/>
      <c r="K79" s="44"/>
      <c r="L79" s="44"/>
      <c r="M79" s="44"/>
    </row>
    <row r="80" spans="1:13" s="28" customFormat="1" ht="15.6">
      <c r="A80" s="9" t="s">
        <v>203</v>
      </c>
      <c r="B80" s="44">
        <v>1205.0379611379888</v>
      </c>
      <c r="C80" s="44">
        <v>1205.0379611379888</v>
      </c>
      <c r="D80" s="44">
        <v>1205.0379611379888</v>
      </c>
      <c r="E80" s="44"/>
      <c r="F80" s="44"/>
      <c r="G80" s="44"/>
      <c r="H80" s="44"/>
      <c r="I80" s="44"/>
      <c r="J80" s="44"/>
      <c r="K80" s="44"/>
      <c r="L80" s="44"/>
      <c r="M80" s="44"/>
    </row>
    <row r="81" spans="1:13" s="28" customFormat="1" ht="15.6">
      <c r="A81" s="9" t="s">
        <v>290</v>
      </c>
      <c r="B81" s="44">
        <v>1174.8690735622724</v>
      </c>
      <c r="C81" s="44">
        <v>1174.8690735622724</v>
      </c>
      <c r="D81" s="44">
        <v>1174.8690735622724</v>
      </c>
      <c r="E81" s="44"/>
      <c r="F81" s="44"/>
      <c r="G81" s="44"/>
      <c r="H81" s="44"/>
      <c r="I81" s="44"/>
      <c r="J81" s="44"/>
      <c r="K81" s="44"/>
      <c r="L81" s="44"/>
      <c r="M81" s="44"/>
    </row>
    <row r="82" spans="1:13" s="28" customFormat="1" ht="15.6">
      <c r="A82" s="9" t="s">
        <v>324</v>
      </c>
      <c r="B82" s="44">
        <v>1416</v>
      </c>
      <c r="C82" s="44">
        <v>1416</v>
      </c>
      <c r="D82" s="44">
        <v>1416</v>
      </c>
      <c r="E82" s="44"/>
      <c r="F82" s="44"/>
      <c r="G82" s="44"/>
      <c r="H82" s="44"/>
      <c r="I82" s="44"/>
      <c r="J82" s="44"/>
      <c r="K82" s="44"/>
      <c r="L82" s="44"/>
      <c r="M82" s="44"/>
    </row>
    <row r="83" spans="1:13" s="28" customFormat="1" ht="15.6">
      <c r="A83" s="9" t="s">
        <v>351</v>
      </c>
      <c r="B83" s="44">
        <v>1340.873077010225</v>
      </c>
      <c r="C83" s="44">
        <v>1340.873077010225</v>
      </c>
      <c r="D83" s="44">
        <v>1340.873077010225</v>
      </c>
      <c r="E83" s="44"/>
      <c r="F83" s="44"/>
      <c r="G83" s="44"/>
      <c r="H83" s="44"/>
      <c r="I83" s="44"/>
      <c r="J83" s="44"/>
      <c r="K83" s="44"/>
      <c r="L83" s="44"/>
      <c r="M83" s="44"/>
    </row>
    <row r="84" spans="1:13" s="28" customFormat="1" ht="15.6">
      <c r="A84" s="9" t="s">
        <v>56</v>
      </c>
      <c r="B84" s="44">
        <v>1200</v>
      </c>
      <c r="C84" s="44">
        <v>1200</v>
      </c>
      <c r="D84" s="44">
        <v>1200</v>
      </c>
      <c r="E84" s="44"/>
      <c r="F84" s="44"/>
      <c r="G84" s="44"/>
      <c r="H84" s="44"/>
      <c r="I84" s="44"/>
      <c r="J84" s="44"/>
      <c r="K84" s="44"/>
      <c r="L84" s="44"/>
      <c r="M84" s="44"/>
    </row>
    <row r="85" spans="1:13" s="28" customFormat="1" ht="15.6">
      <c r="A85" s="9" t="s">
        <v>57</v>
      </c>
      <c r="B85" s="44">
        <v>1900</v>
      </c>
      <c r="C85" s="44">
        <v>1900</v>
      </c>
      <c r="D85" s="44">
        <v>1900</v>
      </c>
      <c r="E85" s="44"/>
      <c r="F85" s="44"/>
      <c r="G85" s="44"/>
      <c r="H85" s="44"/>
      <c r="I85" s="44"/>
      <c r="J85" s="44"/>
      <c r="K85" s="44"/>
      <c r="L85" s="44"/>
      <c r="M85" s="44"/>
    </row>
    <row r="86" spans="1:13" s="28" customFormat="1" ht="15.6">
      <c r="A86" s="9" t="s">
        <v>176</v>
      </c>
      <c r="B86" s="44">
        <v>1193.0232326107543</v>
      </c>
      <c r="C86" s="44">
        <v>1193.0232326107543</v>
      </c>
      <c r="D86" s="44">
        <v>1193.0232326107543</v>
      </c>
      <c r="E86" s="44"/>
      <c r="F86" s="44"/>
      <c r="G86" s="44"/>
      <c r="H86" s="44"/>
      <c r="I86" s="44"/>
      <c r="J86" s="44"/>
      <c r="K86" s="44"/>
      <c r="L86" s="44"/>
      <c r="M86" s="44"/>
    </row>
    <row r="87" spans="1:13" s="28" customFormat="1" ht="15.6">
      <c r="A87" s="9" t="s">
        <v>302</v>
      </c>
      <c r="B87" s="44">
        <v>1153.1549619302446</v>
      </c>
      <c r="C87" s="44">
        <v>1153.1549619302446</v>
      </c>
      <c r="D87" s="44">
        <v>1153.1549619302446</v>
      </c>
      <c r="E87" s="44"/>
      <c r="F87" s="44"/>
      <c r="G87" s="44"/>
      <c r="H87" s="44"/>
      <c r="I87" s="44"/>
      <c r="J87" s="44"/>
      <c r="K87" s="44"/>
      <c r="L87" s="44"/>
      <c r="M87" s="44"/>
    </row>
    <row r="88" spans="1:13" s="28" customFormat="1" ht="15.6">
      <c r="A88" s="9" t="s">
        <v>58</v>
      </c>
      <c r="B88" s="44">
        <v>1731.6135367479758</v>
      </c>
      <c r="C88" s="44">
        <v>1707.1714536927598</v>
      </c>
      <c r="D88" s="44">
        <v>1667.0745281158536</v>
      </c>
      <c r="E88" s="44"/>
      <c r="F88" s="44"/>
      <c r="G88" s="44"/>
      <c r="H88" s="44"/>
      <c r="I88" s="44"/>
      <c r="J88" s="44"/>
      <c r="K88" s="44"/>
      <c r="L88" s="44"/>
      <c r="M88" s="44"/>
    </row>
    <row r="89" spans="1:13" s="28" customFormat="1" ht="15.6">
      <c r="A89" s="9" t="s">
        <v>59</v>
      </c>
      <c r="B89" s="44">
        <v>1200</v>
      </c>
      <c r="C89" s="44">
        <v>1200</v>
      </c>
      <c r="D89" s="44">
        <v>1200</v>
      </c>
      <c r="E89" s="44"/>
      <c r="F89" s="44"/>
      <c r="G89" s="44"/>
      <c r="H89" s="44"/>
      <c r="I89" s="44"/>
      <c r="J89" s="44"/>
      <c r="K89" s="44"/>
      <c r="L89" s="44"/>
      <c r="M89" s="44"/>
    </row>
    <row r="90" spans="1:13" s="28" customFormat="1" ht="15.6">
      <c r="A90" s="9" t="s">
        <v>60</v>
      </c>
      <c r="B90" s="44">
        <v>1781.102852414245</v>
      </c>
      <c r="C90" s="44">
        <v>1781.102852414245</v>
      </c>
      <c r="D90" s="44">
        <v>1781.102852414245</v>
      </c>
      <c r="E90" s="44"/>
      <c r="F90" s="44"/>
      <c r="G90" s="44"/>
      <c r="H90" s="44"/>
      <c r="I90" s="44"/>
      <c r="J90" s="44"/>
      <c r="K90" s="44"/>
      <c r="L90" s="44"/>
      <c r="M90" s="44"/>
    </row>
    <row r="91" spans="1:13" s="28" customFormat="1" ht="15.6">
      <c r="A91" s="9" t="s">
        <v>61</v>
      </c>
      <c r="B91" s="44">
        <v>1262.2026921774611</v>
      </c>
      <c r="C91" s="44">
        <v>1262.2026921774611</v>
      </c>
      <c r="D91" s="44">
        <v>1262.2026921774611</v>
      </c>
      <c r="E91" s="44"/>
      <c r="F91" s="44"/>
      <c r="G91" s="44"/>
      <c r="H91" s="44"/>
      <c r="I91" s="44"/>
      <c r="J91" s="44"/>
      <c r="K91" s="44"/>
      <c r="L91" s="44"/>
      <c r="M91" s="44"/>
    </row>
    <row r="92" spans="1:13" s="28" customFormat="1" ht="15.6">
      <c r="A92" s="9" t="s">
        <v>171</v>
      </c>
      <c r="B92" s="44">
        <v>1288.5669693531909</v>
      </c>
      <c r="C92" s="44">
        <v>1288.5669693531909</v>
      </c>
      <c r="D92" s="44">
        <v>1288.5669693531909</v>
      </c>
      <c r="E92" s="44"/>
      <c r="F92" s="44"/>
      <c r="G92" s="44"/>
      <c r="H92" s="44"/>
      <c r="I92" s="44"/>
      <c r="J92" s="44"/>
      <c r="K92" s="44"/>
      <c r="L92" s="44"/>
      <c r="M92" s="44"/>
    </row>
    <row r="93" spans="1:13" s="28" customFormat="1" ht="15.6">
      <c r="A93" s="9" t="s">
        <v>173</v>
      </c>
      <c r="B93" s="44">
        <v>1266.6244382906211</v>
      </c>
      <c r="C93" s="44">
        <v>1266.6244382906211</v>
      </c>
      <c r="D93" s="44">
        <v>1266.6244382906211</v>
      </c>
      <c r="E93" s="44"/>
      <c r="F93" s="44"/>
      <c r="G93" s="44"/>
      <c r="H93" s="44"/>
      <c r="I93" s="44"/>
      <c r="J93" s="44"/>
      <c r="K93" s="44"/>
      <c r="L93" s="44"/>
      <c r="M93" s="44"/>
    </row>
    <row r="94" spans="1:13" s="28" customFormat="1" ht="15.6">
      <c r="A94" s="9" t="s">
        <v>62</v>
      </c>
      <c r="B94" s="44">
        <v>1488.7527384500913</v>
      </c>
      <c r="C94" s="44">
        <v>1488.7527384500913</v>
      </c>
      <c r="D94" s="44">
        <v>1488.7527384500913</v>
      </c>
      <c r="E94" s="44"/>
      <c r="F94" s="44"/>
      <c r="G94" s="44"/>
      <c r="H94" s="44"/>
      <c r="I94" s="44"/>
      <c r="J94" s="44"/>
      <c r="K94" s="44"/>
      <c r="L94" s="44"/>
      <c r="M94" s="44"/>
    </row>
    <row r="95" spans="1:13" s="28" customFormat="1" ht="15.6">
      <c r="A95" s="9" t="s">
        <v>63</v>
      </c>
      <c r="B95" s="44">
        <v>1711.2</v>
      </c>
      <c r="C95" s="44">
        <v>1711.2</v>
      </c>
      <c r="D95" s="44">
        <v>1711.2</v>
      </c>
      <c r="E95" s="44"/>
      <c r="F95" s="44"/>
      <c r="G95" s="44"/>
      <c r="H95" s="44"/>
      <c r="I95" s="44"/>
      <c r="J95" s="44"/>
      <c r="K95" s="44"/>
      <c r="L95" s="44"/>
      <c r="M95" s="44"/>
    </row>
    <row r="96" spans="1:13" s="28" customFormat="1" ht="15.6">
      <c r="A96" s="9" t="s">
        <v>155</v>
      </c>
      <c r="B96" s="44">
        <v>1253</v>
      </c>
      <c r="C96" s="44">
        <v>1253</v>
      </c>
      <c r="D96" s="44">
        <v>1253</v>
      </c>
      <c r="E96" s="44"/>
      <c r="F96" s="44"/>
      <c r="G96" s="44"/>
      <c r="H96" s="44"/>
      <c r="I96" s="44"/>
      <c r="J96" s="44"/>
      <c r="K96" s="44"/>
      <c r="L96" s="44"/>
      <c r="M96" s="44"/>
    </row>
    <row r="97" spans="1:13" s="28" customFormat="1" ht="15.6">
      <c r="A97" s="9" t="s">
        <v>232</v>
      </c>
      <c r="B97" s="44">
        <v>1376.1032521769525</v>
      </c>
      <c r="C97" s="44">
        <v>1376.1032521769525</v>
      </c>
      <c r="D97" s="44">
        <v>1376.1032521769525</v>
      </c>
      <c r="E97" s="44"/>
      <c r="F97" s="44"/>
      <c r="G97" s="44"/>
      <c r="H97" s="44"/>
      <c r="I97" s="44"/>
      <c r="J97" s="44"/>
      <c r="K97" s="44"/>
      <c r="L97" s="44"/>
      <c r="M97" s="44"/>
    </row>
    <row r="98" spans="1:13" s="28" customFormat="1" ht="15.6">
      <c r="A98" s="9" t="s">
        <v>376</v>
      </c>
      <c r="B98" s="44">
        <v>1449.063327618722</v>
      </c>
      <c r="C98" s="44">
        <v>1449.063327618722</v>
      </c>
      <c r="D98" s="44">
        <v>1500.6288645964357</v>
      </c>
      <c r="E98" s="44"/>
      <c r="F98" s="44"/>
      <c r="G98" s="44"/>
      <c r="H98" s="44"/>
      <c r="I98" s="44"/>
      <c r="J98" s="44"/>
      <c r="K98" s="44"/>
      <c r="L98" s="44"/>
      <c r="M98" s="44"/>
    </row>
    <row r="99" spans="1:13" s="28" customFormat="1" ht="15.6">
      <c r="A99" s="9" t="s">
        <v>295</v>
      </c>
      <c r="B99" s="44">
        <v>1212</v>
      </c>
      <c r="C99" s="44">
        <v>1230.8848132721043</v>
      </c>
      <c r="D99" s="44">
        <v>1230.8848132721043</v>
      </c>
      <c r="E99" s="44"/>
      <c r="F99" s="44"/>
      <c r="G99" s="44"/>
      <c r="H99" s="44"/>
      <c r="I99" s="44"/>
      <c r="J99" s="44"/>
      <c r="K99" s="44"/>
      <c r="L99" s="44"/>
      <c r="M99" s="44"/>
    </row>
    <row r="100" spans="1:13" s="28" customFormat="1" ht="15.6">
      <c r="A100" s="9" t="s">
        <v>245</v>
      </c>
      <c r="B100" s="44">
        <v>1189</v>
      </c>
      <c r="C100" s="44">
        <v>1189</v>
      </c>
      <c r="D100" s="44">
        <v>1189</v>
      </c>
      <c r="E100" s="44"/>
      <c r="F100" s="44"/>
      <c r="G100" s="44"/>
      <c r="H100" s="44"/>
      <c r="I100" s="44"/>
      <c r="J100" s="44"/>
      <c r="K100" s="44"/>
      <c r="L100" s="44"/>
      <c r="M100" s="44"/>
    </row>
    <row r="101" spans="1:13" s="28" customFormat="1" ht="15.6">
      <c r="A101" s="9" t="s">
        <v>292</v>
      </c>
      <c r="B101" s="44">
        <v>1204.4798836482889</v>
      </c>
      <c r="C101" s="44">
        <v>1204.4798836482889</v>
      </c>
      <c r="D101" s="44">
        <v>1204.4798836482889</v>
      </c>
      <c r="E101" s="44"/>
      <c r="F101" s="44"/>
      <c r="G101" s="44"/>
      <c r="H101" s="44"/>
      <c r="I101" s="44"/>
      <c r="J101" s="44"/>
      <c r="K101" s="44"/>
      <c r="L101" s="44"/>
      <c r="M101" s="44"/>
    </row>
    <row r="102" spans="1:13" s="28" customFormat="1" ht="15.6">
      <c r="A102" s="9" t="s">
        <v>64</v>
      </c>
      <c r="B102" s="44">
        <v>1200</v>
      </c>
      <c r="C102" s="44">
        <v>1200</v>
      </c>
      <c r="D102" s="44">
        <v>1200</v>
      </c>
      <c r="E102" s="44"/>
      <c r="F102" s="44"/>
      <c r="G102" s="44"/>
      <c r="H102" s="44"/>
      <c r="I102" s="44"/>
      <c r="J102" s="44"/>
      <c r="K102" s="44"/>
      <c r="L102" s="44"/>
      <c r="M102" s="44"/>
    </row>
    <row r="103" spans="1:13" s="28" customFormat="1" ht="15.6">
      <c r="A103" s="9" t="s">
        <v>250</v>
      </c>
      <c r="B103" s="44">
        <v>1729</v>
      </c>
      <c r="C103" s="44">
        <v>1729</v>
      </c>
      <c r="D103" s="44">
        <v>1729</v>
      </c>
      <c r="E103" s="44"/>
      <c r="F103" s="44"/>
      <c r="G103" s="44"/>
      <c r="H103" s="44"/>
      <c r="I103" s="44"/>
      <c r="J103" s="44"/>
      <c r="K103" s="44"/>
      <c r="L103" s="44"/>
      <c r="M103" s="44"/>
    </row>
    <row r="104" spans="1:13" s="28" customFormat="1" ht="15.6">
      <c r="A104" s="9" t="s">
        <v>65</v>
      </c>
      <c r="B104" s="44">
        <v>1900</v>
      </c>
      <c r="C104" s="44">
        <v>1900</v>
      </c>
      <c r="D104" s="44">
        <v>1900</v>
      </c>
      <c r="E104" s="44"/>
      <c r="F104" s="44"/>
      <c r="G104" s="44"/>
      <c r="H104" s="44"/>
      <c r="I104" s="44"/>
      <c r="J104" s="44"/>
      <c r="K104" s="44"/>
      <c r="L104" s="44"/>
      <c r="M104" s="44"/>
    </row>
    <row r="105" spans="1:13" s="28" customFormat="1" ht="15.6">
      <c r="A105" s="9" t="s">
        <v>66</v>
      </c>
      <c r="B105" s="44">
        <v>1200</v>
      </c>
      <c r="C105" s="44">
        <v>1200</v>
      </c>
      <c r="D105" s="44">
        <v>1200</v>
      </c>
      <c r="E105" s="44"/>
      <c r="F105" s="44"/>
      <c r="G105" s="44"/>
      <c r="H105" s="44"/>
      <c r="I105" s="44"/>
      <c r="J105" s="44"/>
      <c r="K105" s="44"/>
      <c r="L105" s="44"/>
      <c r="M105" s="44"/>
    </row>
    <row r="106" spans="1:13" s="28" customFormat="1" ht="15.6">
      <c r="A106" s="9" t="s">
        <v>329</v>
      </c>
      <c r="B106" s="44">
        <v>1599</v>
      </c>
      <c r="C106" s="44">
        <v>1593.7248270110338</v>
      </c>
      <c r="D106" s="44">
        <v>1621.3859248711763</v>
      </c>
      <c r="E106" s="44"/>
      <c r="F106" s="44"/>
      <c r="G106" s="44"/>
      <c r="H106" s="44"/>
      <c r="I106" s="44"/>
      <c r="J106" s="44"/>
      <c r="K106" s="44"/>
      <c r="L106" s="44"/>
      <c r="M106" s="44"/>
    </row>
    <row r="107" spans="1:13" s="28" customFormat="1" ht="15.6">
      <c r="A107" s="9" t="s">
        <v>234</v>
      </c>
      <c r="B107" s="44">
        <v>1406.1061610366044</v>
      </c>
      <c r="C107" s="44">
        <v>1406.0352844550057</v>
      </c>
      <c r="D107" s="44">
        <v>1406.0352844550057</v>
      </c>
      <c r="E107" s="44"/>
      <c r="F107" s="44"/>
      <c r="G107" s="44"/>
      <c r="H107" s="44"/>
      <c r="I107" s="44"/>
      <c r="J107" s="44"/>
      <c r="K107" s="44"/>
      <c r="L107" s="44"/>
      <c r="M107" s="44"/>
    </row>
    <row r="108" spans="1:13" s="28" customFormat="1" ht="15.6">
      <c r="A108" s="9" t="s">
        <v>240</v>
      </c>
      <c r="B108" s="44">
        <v>1214.6123719224829</v>
      </c>
      <c r="C108" s="44">
        <v>1214.6123719224829</v>
      </c>
      <c r="D108" s="44">
        <v>1214.6123719224829</v>
      </c>
      <c r="E108" s="44"/>
      <c r="F108" s="44"/>
      <c r="G108" s="44"/>
      <c r="H108" s="44"/>
      <c r="I108" s="44"/>
      <c r="J108" s="44"/>
      <c r="K108" s="44"/>
      <c r="L108" s="44"/>
      <c r="M108" s="44"/>
    </row>
    <row r="109" spans="1:13" s="28" customFormat="1" ht="15.6">
      <c r="A109" s="9" t="s">
        <v>254</v>
      </c>
      <c r="B109" s="44">
        <v>1570.9981530820362</v>
      </c>
      <c r="C109" s="44">
        <v>1570.9981530820362</v>
      </c>
      <c r="D109" s="44">
        <v>1570.9981530820362</v>
      </c>
      <c r="E109" s="44"/>
      <c r="F109" s="44"/>
      <c r="G109" s="44"/>
      <c r="H109" s="44"/>
      <c r="I109" s="44"/>
      <c r="J109" s="44"/>
      <c r="K109" s="44"/>
      <c r="L109" s="44"/>
      <c r="M109" s="44"/>
    </row>
    <row r="110" spans="1:13" s="28" customFormat="1" ht="15.6">
      <c r="A110" s="9" t="s">
        <v>255</v>
      </c>
      <c r="B110" s="44">
        <v>1206.8434855457426</v>
      </c>
      <c r="C110" s="44">
        <v>1206.8434855457426</v>
      </c>
      <c r="D110" s="44">
        <v>1206.8434855457426</v>
      </c>
      <c r="E110" s="44"/>
      <c r="F110" s="44"/>
      <c r="G110" s="44"/>
      <c r="H110" s="44"/>
      <c r="I110" s="44"/>
      <c r="J110" s="44"/>
      <c r="K110" s="44"/>
      <c r="L110" s="44"/>
      <c r="M110" s="44"/>
    </row>
    <row r="111" spans="1:13" s="28" customFormat="1" ht="15.6">
      <c r="A111" s="9" t="s">
        <v>258</v>
      </c>
      <c r="B111" s="44">
        <v>1634</v>
      </c>
      <c r="C111" s="44">
        <v>1634</v>
      </c>
      <c r="D111" s="44">
        <v>1578.6564028794298</v>
      </c>
      <c r="E111" s="44"/>
      <c r="F111" s="44"/>
      <c r="G111" s="44"/>
      <c r="H111" s="44"/>
      <c r="I111" s="44"/>
      <c r="J111" s="44"/>
      <c r="K111" s="44"/>
      <c r="L111" s="44"/>
      <c r="M111" s="44"/>
    </row>
    <row r="112" spans="1:13" s="28" customFormat="1" ht="15.6">
      <c r="A112" s="9" t="s">
        <v>192</v>
      </c>
      <c r="B112" s="44">
        <v>1570</v>
      </c>
      <c r="C112" s="44">
        <v>1570</v>
      </c>
      <c r="D112" s="44">
        <v>1570</v>
      </c>
      <c r="E112" s="44"/>
      <c r="F112" s="44"/>
      <c r="G112" s="44"/>
      <c r="H112" s="44"/>
      <c r="I112" s="44"/>
      <c r="J112" s="44"/>
      <c r="K112" s="44"/>
      <c r="L112" s="44"/>
      <c r="M112" s="44"/>
    </row>
    <row r="113" spans="1:13" s="28" customFormat="1" ht="15.6">
      <c r="A113" s="9" t="s">
        <v>67</v>
      </c>
      <c r="B113" s="44">
        <v>1900</v>
      </c>
      <c r="C113" s="44">
        <v>1900</v>
      </c>
      <c r="D113" s="44">
        <v>1900</v>
      </c>
      <c r="E113" s="44"/>
      <c r="F113" s="44"/>
      <c r="G113" s="44"/>
      <c r="H113" s="44"/>
      <c r="I113" s="44"/>
      <c r="J113" s="44"/>
      <c r="K113" s="44"/>
      <c r="L113" s="44"/>
      <c r="M113" s="44"/>
    </row>
    <row r="114" spans="1:13" s="28" customFormat="1" ht="15.6">
      <c r="A114" s="9" t="s">
        <v>68</v>
      </c>
      <c r="B114" s="44">
        <v>1804.1289075092038</v>
      </c>
      <c r="C114" s="44">
        <v>1804.1289075092038</v>
      </c>
      <c r="D114" s="44">
        <v>1804.1289075092038</v>
      </c>
      <c r="E114" s="44"/>
      <c r="F114" s="44"/>
      <c r="G114" s="44"/>
      <c r="H114" s="44"/>
      <c r="I114" s="44"/>
      <c r="J114" s="44"/>
      <c r="K114" s="44"/>
      <c r="L114" s="44"/>
      <c r="M114" s="44"/>
    </row>
    <row r="115" spans="1:13" s="28" customFormat="1" ht="15.6">
      <c r="A115" s="9" t="s">
        <v>305</v>
      </c>
      <c r="B115" s="44">
        <v>1540.9737384595514</v>
      </c>
      <c r="C115" s="44">
        <v>1540.9737384595514</v>
      </c>
      <c r="D115" s="44">
        <v>1540.9737384595514</v>
      </c>
      <c r="E115" s="44"/>
      <c r="F115" s="44"/>
      <c r="G115" s="44"/>
      <c r="H115" s="44"/>
      <c r="I115" s="44"/>
      <c r="J115" s="44"/>
      <c r="K115" s="44"/>
      <c r="L115" s="44"/>
      <c r="M115" s="44"/>
    </row>
    <row r="116" spans="1:13" s="28" customFormat="1" ht="15.6">
      <c r="A116" s="9" t="s">
        <v>264</v>
      </c>
      <c r="B116" s="44">
        <v>1302</v>
      </c>
      <c r="C116" s="44">
        <v>1302</v>
      </c>
      <c r="D116" s="44">
        <v>1302</v>
      </c>
      <c r="E116" s="44"/>
      <c r="F116" s="44"/>
      <c r="G116" s="44"/>
      <c r="H116" s="44"/>
      <c r="I116" s="44"/>
      <c r="J116" s="44"/>
      <c r="K116" s="44"/>
      <c r="L116" s="44"/>
      <c r="M116" s="44"/>
    </row>
    <row r="117" spans="1:13" s="28" customFormat="1" ht="15.6">
      <c r="A117" s="9" t="s">
        <v>312</v>
      </c>
      <c r="B117" s="44">
        <v>1696.2987825675239</v>
      </c>
      <c r="C117" s="44">
        <v>1696.2987825675239</v>
      </c>
      <c r="D117" s="44">
        <v>1664.5438757156953</v>
      </c>
      <c r="E117" s="44"/>
      <c r="F117" s="44"/>
      <c r="G117" s="44"/>
      <c r="H117" s="44"/>
      <c r="I117" s="44"/>
      <c r="J117" s="44"/>
      <c r="K117" s="44"/>
      <c r="L117" s="44"/>
      <c r="M117" s="44"/>
    </row>
    <row r="118" spans="1:13" s="28" customFormat="1" ht="15.6">
      <c r="A118" s="9" t="s">
        <v>170</v>
      </c>
      <c r="B118" s="44">
        <v>1255.1262931087067</v>
      </c>
      <c r="C118" s="44">
        <v>1255.1262931087067</v>
      </c>
      <c r="D118" s="44">
        <v>1255.1262931087067</v>
      </c>
      <c r="E118" s="44"/>
      <c r="F118" s="44"/>
      <c r="G118" s="44"/>
      <c r="H118" s="44"/>
      <c r="I118" s="44"/>
      <c r="J118" s="44"/>
      <c r="K118" s="44"/>
      <c r="L118" s="44"/>
      <c r="M118" s="44"/>
    </row>
    <row r="119" spans="1:13" s="28" customFormat="1" ht="15.6">
      <c r="A119" s="9" t="s">
        <v>306</v>
      </c>
      <c r="B119" s="44">
        <v>1413.7677637597983</v>
      </c>
      <c r="C119" s="44">
        <v>1413.7677637597983</v>
      </c>
      <c r="D119" s="44">
        <v>1413.7677637597983</v>
      </c>
      <c r="E119" s="44"/>
      <c r="F119" s="44"/>
      <c r="G119" s="44"/>
      <c r="H119" s="44"/>
      <c r="I119" s="44"/>
      <c r="J119" s="44"/>
      <c r="K119" s="44"/>
      <c r="L119" s="44"/>
      <c r="M119" s="44"/>
    </row>
    <row r="120" spans="1:13" s="28" customFormat="1" ht="15.6">
      <c r="A120" s="9" t="s">
        <v>69</v>
      </c>
      <c r="B120" s="44">
        <v>1600</v>
      </c>
      <c r="C120" s="44">
        <v>1600</v>
      </c>
      <c r="D120" s="44">
        <v>1600</v>
      </c>
      <c r="E120" s="44"/>
      <c r="F120" s="44"/>
      <c r="G120" s="44"/>
      <c r="H120" s="44"/>
      <c r="I120" s="44"/>
      <c r="J120" s="44"/>
      <c r="K120" s="44"/>
      <c r="L120" s="44"/>
      <c r="M120" s="44"/>
    </row>
    <row r="121" spans="1:13" s="28" customFormat="1" ht="15.6">
      <c r="A121" s="9" t="s">
        <v>196</v>
      </c>
      <c r="B121" s="44">
        <v>1900</v>
      </c>
      <c r="C121" s="44">
        <v>1900</v>
      </c>
      <c r="D121" s="44">
        <v>1900</v>
      </c>
      <c r="E121" s="44"/>
      <c r="F121" s="44"/>
      <c r="G121" s="44"/>
      <c r="H121" s="44"/>
      <c r="I121" s="44"/>
      <c r="J121" s="44"/>
      <c r="K121" s="44"/>
      <c r="L121" s="44"/>
      <c r="M121" s="44"/>
    </row>
    <row r="122" spans="1:13" s="28" customFormat="1" ht="15.6">
      <c r="A122" s="9" t="s">
        <v>159</v>
      </c>
      <c r="B122" s="44">
        <v>1656</v>
      </c>
      <c r="C122" s="44">
        <v>1656</v>
      </c>
      <c r="D122" s="44">
        <v>1656</v>
      </c>
      <c r="E122" s="44"/>
      <c r="F122" s="44"/>
      <c r="G122" s="44"/>
      <c r="H122" s="44"/>
      <c r="I122" s="44"/>
      <c r="J122" s="44"/>
      <c r="K122" s="44"/>
      <c r="L122" s="44"/>
      <c r="M122" s="44"/>
    </row>
    <row r="123" spans="1:13" s="28" customFormat="1" ht="15.6">
      <c r="A123" s="9" t="s">
        <v>177</v>
      </c>
      <c r="B123" s="44">
        <v>1600</v>
      </c>
      <c r="C123" s="44">
        <v>1600</v>
      </c>
      <c r="D123" s="44">
        <v>1600</v>
      </c>
      <c r="E123" s="44"/>
      <c r="F123" s="44"/>
      <c r="G123" s="44"/>
      <c r="H123" s="44"/>
      <c r="I123" s="44"/>
      <c r="J123" s="44"/>
      <c r="K123" s="44"/>
      <c r="L123" s="44"/>
      <c r="M123" s="44"/>
    </row>
    <row r="124" spans="1:13" s="28" customFormat="1" ht="15.6">
      <c r="A124" s="9" t="s">
        <v>70</v>
      </c>
      <c r="B124" s="44">
        <v>1582</v>
      </c>
      <c r="C124" s="44">
        <v>1582</v>
      </c>
      <c r="D124" s="44">
        <v>1582</v>
      </c>
      <c r="E124" s="44"/>
      <c r="F124" s="44"/>
      <c r="G124" s="44"/>
      <c r="H124" s="44"/>
      <c r="I124" s="44"/>
      <c r="J124" s="44"/>
      <c r="K124" s="44"/>
      <c r="L124" s="44"/>
      <c r="M124" s="44"/>
    </row>
    <row r="125" spans="1:13" s="28" customFormat="1" ht="15.6">
      <c r="A125" s="9" t="s">
        <v>71</v>
      </c>
      <c r="B125" s="44">
        <v>1791</v>
      </c>
      <c r="C125" s="44">
        <v>1684.3250452072066</v>
      </c>
      <c r="D125" s="44">
        <v>1661.2495595709277</v>
      </c>
      <c r="E125" s="44"/>
      <c r="F125" s="44"/>
      <c r="G125" s="44"/>
      <c r="H125" s="44"/>
      <c r="I125" s="44"/>
      <c r="J125" s="44"/>
      <c r="K125" s="44"/>
      <c r="L125" s="44"/>
      <c r="M125" s="44"/>
    </row>
    <row r="126" spans="1:13" s="28" customFormat="1" ht="15.6">
      <c r="A126" s="9" t="s">
        <v>72</v>
      </c>
      <c r="B126" s="44">
        <v>1662</v>
      </c>
      <c r="C126" s="44">
        <v>1606.0834657667563</v>
      </c>
      <c r="D126" s="44">
        <v>1634.3308877005513</v>
      </c>
      <c r="E126" s="44"/>
      <c r="F126" s="44"/>
      <c r="G126" s="44"/>
      <c r="H126" s="44"/>
      <c r="I126" s="44"/>
      <c r="J126" s="44"/>
      <c r="K126" s="44"/>
      <c r="L126" s="44"/>
      <c r="M126" s="44"/>
    </row>
    <row r="127" spans="1:13" s="28" customFormat="1" ht="15.6">
      <c r="A127" s="9" t="s">
        <v>358</v>
      </c>
      <c r="B127" s="44">
        <v>1316.7859922327027</v>
      </c>
      <c r="C127" s="44">
        <v>1316.7859922327027</v>
      </c>
      <c r="D127" s="44">
        <v>1316.7859922327027</v>
      </c>
      <c r="E127" s="44"/>
      <c r="F127" s="44"/>
      <c r="G127" s="44"/>
      <c r="H127" s="44"/>
      <c r="I127" s="44"/>
      <c r="J127" s="44"/>
      <c r="K127" s="44"/>
      <c r="L127" s="44"/>
      <c r="M127" s="44"/>
    </row>
    <row r="128" spans="1:13" s="28" customFormat="1" ht="15.6">
      <c r="A128" s="9" t="s">
        <v>360</v>
      </c>
      <c r="B128" s="44">
        <v>1227.7215253757693</v>
      </c>
      <c r="C128" s="44">
        <v>1227.7215253757693</v>
      </c>
      <c r="D128" s="44">
        <v>1227.7215253757693</v>
      </c>
      <c r="E128" s="44"/>
      <c r="F128" s="44"/>
      <c r="G128" s="44"/>
      <c r="H128" s="44"/>
      <c r="I128" s="44"/>
      <c r="J128" s="44"/>
      <c r="K128" s="44"/>
      <c r="L128" s="44"/>
      <c r="M128" s="44"/>
    </row>
    <row r="129" spans="1:13" s="28" customFormat="1" ht="15.6">
      <c r="A129" s="9" t="s">
        <v>73</v>
      </c>
      <c r="B129" s="44">
        <v>1600</v>
      </c>
      <c r="C129" s="44">
        <v>1600</v>
      </c>
      <c r="D129" s="44">
        <v>1600</v>
      </c>
      <c r="E129" s="44"/>
      <c r="F129" s="44"/>
      <c r="G129" s="44"/>
      <c r="H129" s="44"/>
      <c r="I129" s="44"/>
      <c r="J129" s="44"/>
      <c r="K129" s="44"/>
      <c r="L129" s="44"/>
      <c r="M129" s="44"/>
    </row>
    <row r="130" spans="1:13" s="28" customFormat="1" ht="15.6">
      <c r="A130" s="9" t="s">
        <v>74</v>
      </c>
      <c r="B130" s="44">
        <v>1400</v>
      </c>
      <c r="C130" s="44">
        <v>1400</v>
      </c>
      <c r="D130" s="44">
        <v>1400</v>
      </c>
      <c r="E130" s="44"/>
      <c r="F130" s="44"/>
      <c r="G130" s="44"/>
      <c r="H130" s="44"/>
      <c r="I130" s="44"/>
      <c r="J130" s="44"/>
      <c r="K130" s="44"/>
      <c r="L130" s="44"/>
      <c r="M130" s="44"/>
    </row>
    <row r="131" spans="1:13" s="28" customFormat="1" ht="15.6">
      <c r="A131" s="9" t="s">
        <v>320</v>
      </c>
      <c r="B131" s="44">
        <v>1600</v>
      </c>
      <c r="C131" s="44">
        <v>1600</v>
      </c>
      <c r="D131" s="44">
        <v>1550.936672381278</v>
      </c>
      <c r="E131" s="44"/>
      <c r="F131" s="44"/>
      <c r="G131" s="44"/>
      <c r="H131" s="44"/>
      <c r="I131" s="44"/>
      <c r="J131" s="44"/>
      <c r="K131" s="44"/>
      <c r="L131" s="44"/>
      <c r="M131" s="44"/>
    </row>
    <row r="132" spans="1:13" s="28" customFormat="1" ht="15.6">
      <c r="A132" s="9" t="s">
        <v>75</v>
      </c>
      <c r="B132" s="44">
        <v>1403.6</v>
      </c>
      <c r="C132" s="44">
        <v>1403.6</v>
      </c>
      <c r="D132" s="44">
        <v>1403.6</v>
      </c>
      <c r="E132" s="44"/>
      <c r="F132" s="44"/>
      <c r="G132" s="44"/>
      <c r="H132" s="44"/>
      <c r="I132" s="44"/>
      <c r="J132" s="44"/>
      <c r="K132" s="44"/>
      <c r="L132" s="44"/>
      <c r="M132" s="44"/>
    </row>
    <row r="133" spans="1:13" s="28" customFormat="1" ht="15.6">
      <c r="A133" s="9" t="s">
        <v>266</v>
      </c>
      <c r="B133" s="44">
        <v>1220</v>
      </c>
      <c r="C133" s="44">
        <v>1220</v>
      </c>
      <c r="D133" s="44">
        <v>1220</v>
      </c>
      <c r="E133" s="44"/>
      <c r="F133" s="44"/>
      <c r="G133" s="44"/>
      <c r="H133" s="44"/>
      <c r="I133" s="44"/>
      <c r="J133" s="44"/>
      <c r="K133" s="44"/>
      <c r="L133" s="44"/>
      <c r="M133" s="44"/>
    </row>
    <row r="134" spans="1:13" s="28" customFormat="1" ht="15.6">
      <c r="A134" s="9" t="s">
        <v>256</v>
      </c>
      <c r="B134" s="44">
        <v>1211.570997600259</v>
      </c>
      <c r="C134" s="44">
        <v>1211.570997600259</v>
      </c>
      <c r="D134" s="44">
        <v>1211.570997600259</v>
      </c>
      <c r="E134" s="44"/>
      <c r="F134" s="44"/>
      <c r="G134" s="44"/>
      <c r="H134" s="44"/>
      <c r="I134" s="44"/>
      <c r="J134" s="44"/>
      <c r="K134" s="44"/>
      <c r="L134" s="44"/>
      <c r="M134" s="44"/>
    </row>
    <row r="135" spans="1:13" s="28" customFormat="1" ht="15.6">
      <c r="A135" s="9" t="s">
        <v>76</v>
      </c>
      <c r="B135" s="44">
        <v>1900</v>
      </c>
      <c r="C135" s="44">
        <v>1900</v>
      </c>
      <c r="D135" s="44">
        <v>1900</v>
      </c>
      <c r="E135" s="44"/>
      <c r="F135" s="44"/>
      <c r="G135" s="44"/>
      <c r="H135" s="44"/>
      <c r="I135" s="44"/>
      <c r="J135" s="44"/>
      <c r="K135" s="44"/>
      <c r="L135" s="44"/>
      <c r="M135" s="44"/>
    </row>
    <row r="136" spans="1:13" s="28" customFormat="1" ht="15.6">
      <c r="A136" s="9" t="s">
        <v>297</v>
      </c>
      <c r="B136" s="44">
        <v>1197.375567034172</v>
      </c>
      <c r="C136" s="44">
        <v>1197.375567034172</v>
      </c>
      <c r="D136" s="44">
        <v>1197.375567034172</v>
      </c>
      <c r="E136" s="44"/>
      <c r="F136" s="44"/>
      <c r="G136" s="44"/>
      <c r="H136" s="44"/>
      <c r="I136" s="44"/>
      <c r="J136" s="44"/>
      <c r="K136" s="44"/>
      <c r="L136" s="44"/>
      <c r="M136" s="44"/>
    </row>
    <row r="137" spans="1:13" s="28" customFormat="1" ht="15.6">
      <c r="A137" s="9" t="s">
        <v>77</v>
      </c>
      <c r="B137" s="44">
        <v>1900</v>
      </c>
      <c r="C137" s="44">
        <v>1900</v>
      </c>
      <c r="D137" s="44">
        <v>1900</v>
      </c>
      <c r="E137" s="44"/>
      <c r="F137" s="44"/>
      <c r="G137" s="44"/>
      <c r="H137" s="44"/>
      <c r="I137" s="44"/>
      <c r="J137" s="44"/>
      <c r="K137" s="44"/>
      <c r="L137" s="44"/>
      <c r="M137" s="44"/>
    </row>
    <row r="138" spans="1:13" s="28" customFormat="1" ht="15.6">
      <c r="A138" s="9" t="s">
        <v>209</v>
      </c>
      <c r="B138" s="44">
        <v>1179.9738974644331</v>
      </c>
      <c r="C138" s="44">
        <v>1179.9738974644331</v>
      </c>
      <c r="D138" s="44">
        <v>1179.9738974644331</v>
      </c>
      <c r="E138" s="44"/>
      <c r="F138" s="44"/>
      <c r="G138" s="44"/>
      <c r="H138" s="44"/>
      <c r="I138" s="44"/>
      <c r="J138" s="44"/>
      <c r="K138" s="44"/>
      <c r="L138" s="44"/>
      <c r="M138" s="44"/>
    </row>
    <row r="139" spans="1:13" s="28" customFormat="1" ht="15.6">
      <c r="A139" s="9" t="s">
        <v>157</v>
      </c>
      <c r="B139" s="44">
        <v>1283.4000000000001</v>
      </c>
      <c r="C139" s="44">
        <v>1283.4000000000001</v>
      </c>
      <c r="D139" s="44">
        <v>1283.4000000000001</v>
      </c>
      <c r="E139" s="44"/>
      <c r="F139" s="44"/>
      <c r="G139" s="44"/>
      <c r="H139" s="44"/>
      <c r="I139" s="44"/>
      <c r="J139" s="44"/>
      <c r="K139" s="44"/>
      <c r="L139" s="44"/>
      <c r="M139" s="44"/>
    </row>
    <row r="140" spans="1:13" s="28" customFormat="1" ht="15.6">
      <c r="A140" s="9" t="s">
        <v>350</v>
      </c>
      <c r="B140" s="44">
        <v>1418</v>
      </c>
      <c r="C140" s="44">
        <v>1418</v>
      </c>
      <c r="D140" s="44">
        <v>1418</v>
      </c>
      <c r="E140" s="44"/>
      <c r="F140" s="44"/>
      <c r="G140" s="44"/>
      <c r="H140" s="44"/>
      <c r="I140" s="44"/>
      <c r="J140" s="44"/>
      <c r="K140" s="44"/>
      <c r="L140" s="44"/>
      <c r="M140" s="44"/>
    </row>
    <row r="141" spans="1:13" s="28" customFormat="1" ht="15.6">
      <c r="A141" s="9" t="s">
        <v>235</v>
      </c>
      <c r="B141" s="44">
        <v>1342.1201354086813</v>
      </c>
      <c r="C141" s="44">
        <v>1265.1113444782168</v>
      </c>
      <c r="D141" s="44">
        <v>1265.1113444782168</v>
      </c>
      <c r="E141" s="44"/>
      <c r="F141" s="44"/>
      <c r="G141" s="44"/>
      <c r="H141" s="44"/>
      <c r="I141" s="44"/>
      <c r="J141" s="44"/>
      <c r="K141" s="44"/>
      <c r="L141" s="44"/>
      <c r="M141" s="44"/>
    </row>
    <row r="142" spans="1:13" s="28" customFormat="1" ht="15.6">
      <c r="A142" s="9" t="s">
        <v>78</v>
      </c>
      <c r="B142" s="44">
        <v>1900</v>
      </c>
      <c r="C142" s="44">
        <v>1900</v>
      </c>
      <c r="D142" s="44">
        <v>1900</v>
      </c>
      <c r="E142" s="44"/>
      <c r="F142" s="44"/>
      <c r="G142" s="44"/>
      <c r="H142" s="44"/>
      <c r="I142" s="44"/>
      <c r="J142" s="44"/>
      <c r="K142" s="44"/>
      <c r="L142" s="44"/>
      <c r="M142" s="44"/>
    </row>
    <row r="143" spans="1:13" s="28" customFormat="1" ht="15.6">
      <c r="A143" s="9" t="s">
        <v>311</v>
      </c>
      <c r="B143" s="44">
        <v>1362.2016003870106</v>
      </c>
      <c r="C143" s="44">
        <v>1362.2016003870106</v>
      </c>
      <c r="D143" s="44">
        <v>1344.0829067563827</v>
      </c>
      <c r="E143" s="44"/>
      <c r="F143" s="44"/>
      <c r="G143" s="44"/>
      <c r="H143" s="44"/>
      <c r="I143" s="44"/>
      <c r="J143" s="44"/>
      <c r="K143" s="44"/>
      <c r="L143" s="44"/>
      <c r="M143" s="44"/>
    </row>
    <row r="144" spans="1:13" s="28" customFormat="1" ht="15.6">
      <c r="A144" s="9" t="s">
        <v>247</v>
      </c>
      <c r="B144" s="44">
        <v>1554</v>
      </c>
      <c r="C144" s="44">
        <v>1554</v>
      </c>
      <c r="D144" s="44">
        <v>1551.8461226240402</v>
      </c>
      <c r="E144" s="44"/>
      <c r="F144" s="44"/>
      <c r="G144" s="44"/>
      <c r="H144" s="44"/>
      <c r="I144" s="44"/>
      <c r="J144" s="44"/>
      <c r="K144" s="44"/>
      <c r="L144" s="44"/>
      <c r="M144" s="44"/>
    </row>
    <row r="145" spans="1:13" s="28" customFormat="1" ht="15.6">
      <c r="A145" s="9" t="s">
        <v>248</v>
      </c>
      <c r="B145" s="44">
        <v>1291</v>
      </c>
      <c r="C145" s="44">
        <v>1291</v>
      </c>
      <c r="D145" s="44">
        <v>1291</v>
      </c>
      <c r="E145" s="44"/>
      <c r="F145" s="44"/>
      <c r="G145" s="44"/>
      <c r="H145" s="44"/>
      <c r="I145" s="44"/>
      <c r="J145" s="44"/>
      <c r="K145" s="44"/>
      <c r="L145" s="44"/>
      <c r="M145" s="44"/>
    </row>
    <row r="146" spans="1:13" s="28" customFormat="1" ht="15.6">
      <c r="A146" s="9" t="s">
        <v>206</v>
      </c>
      <c r="B146" s="44">
        <v>1481.2462465923782</v>
      </c>
      <c r="C146" s="44">
        <v>1481.2462465923782</v>
      </c>
      <c r="D146" s="44">
        <v>1481.2462465923782</v>
      </c>
      <c r="E146" s="44"/>
      <c r="F146" s="44"/>
      <c r="G146" s="44"/>
      <c r="H146" s="44"/>
      <c r="I146" s="44"/>
      <c r="J146" s="44"/>
      <c r="K146" s="44"/>
      <c r="L146" s="44"/>
      <c r="M146" s="44"/>
    </row>
    <row r="147" spans="1:13" s="28" customFormat="1" ht="15.6">
      <c r="A147" s="9" t="s">
        <v>164</v>
      </c>
      <c r="B147" s="44">
        <v>1257.2949537674915</v>
      </c>
      <c r="C147" s="44">
        <v>1257.2949537674915</v>
      </c>
      <c r="D147" s="44">
        <v>1257.2949537674915</v>
      </c>
      <c r="E147" s="44"/>
      <c r="F147" s="44"/>
      <c r="G147" s="44"/>
      <c r="H147" s="44"/>
      <c r="I147" s="44"/>
      <c r="J147" s="44"/>
      <c r="K147" s="44"/>
      <c r="L147" s="44"/>
      <c r="M147" s="44"/>
    </row>
    <row r="148" spans="1:13" s="28" customFormat="1" ht="15.6">
      <c r="A148" s="9" t="s">
        <v>79</v>
      </c>
      <c r="B148" s="44">
        <v>1574.4621104072648</v>
      </c>
      <c r="C148" s="44">
        <v>1574.4621104072648</v>
      </c>
      <c r="D148" s="44">
        <v>1574.4621104072648</v>
      </c>
      <c r="E148" s="44"/>
      <c r="F148" s="44"/>
      <c r="G148" s="44"/>
      <c r="H148" s="44"/>
      <c r="I148" s="44"/>
      <c r="J148" s="44"/>
      <c r="K148" s="44"/>
      <c r="L148" s="44"/>
      <c r="M148" s="44"/>
    </row>
    <row r="149" spans="1:13" s="28" customFormat="1" ht="15.6">
      <c r="A149" s="9" t="s">
        <v>325</v>
      </c>
      <c r="B149" s="44">
        <v>1458</v>
      </c>
      <c r="C149" s="44">
        <v>1458</v>
      </c>
      <c r="D149" s="44">
        <v>1458</v>
      </c>
      <c r="E149" s="44"/>
      <c r="F149" s="44"/>
      <c r="G149" s="44"/>
      <c r="H149" s="44"/>
      <c r="I149" s="44"/>
      <c r="J149" s="44"/>
      <c r="K149" s="44"/>
      <c r="L149" s="44"/>
      <c r="M149" s="44"/>
    </row>
    <row r="150" spans="1:13" s="28" customFormat="1" ht="15.6">
      <c r="A150" s="9" t="s">
        <v>355</v>
      </c>
      <c r="B150" s="44">
        <v>1243</v>
      </c>
      <c r="C150" s="44">
        <v>1274.7885085205407</v>
      </c>
      <c r="D150" s="44">
        <v>1274.7885085205407</v>
      </c>
      <c r="E150" s="44"/>
      <c r="F150" s="44"/>
      <c r="G150" s="44"/>
      <c r="H150" s="44"/>
      <c r="I150" s="44"/>
      <c r="J150" s="44"/>
      <c r="K150" s="44"/>
      <c r="L150" s="44"/>
      <c r="M150" s="44"/>
    </row>
    <row r="151" spans="1:13" s="28" customFormat="1" ht="15.6">
      <c r="A151" s="9" t="s">
        <v>80</v>
      </c>
      <c r="B151" s="44">
        <v>1900</v>
      </c>
      <c r="C151" s="44">
        <v>1900</v>
      </c>
      <c r="D151" s="44">
        <v>1900</v>
      </c>
      <c r="E151" s="44"/>
      <c r="F151" s="44"/>
      <c r="G151" s="44"/>
      <c r="H151" s="44"/>
      <c r="I151" s="44"/>
      <c r="J151" s="44"/>
      <c r="K151" s="44"/>
      <c r="L151" s="44"/>
      <c r="M151" s="44"/>
    </row>
    <row r="152" spans="1:13" s="28" customFormat="1" ht="15.6">
      <c r="A152" s="9" t="s">
        <v>200</v>
      </c>
      <c r="B152" s="44">
        <v>1563</v>
      </c>
      <c r="C152" s="44">
        <v>1563</v>
      </c>
      <c r="D152" s="44">
        <v>1563</v>
      </c>
      <c r="E152" s="44"/>
      <c r="F152" s="44"/>
      <c r="G152" s="44"/>
      <c r="H152" s="44"/>
      <c r="I152" s="44"/>
      <c r="J152" s="44"/>
      <c r="K152" s="44"/>
      <c r="L152" s="44"/>
      <c r="M152" s="44"/>
    </row>
    <row r="153" spans="1:13" s="28" customFormat="1" ht="15.6">
      <c r="A153" s="9" t="s">
        <v>81</v>
      </c>
      <c r="B153" s="44">
        <v>1641</v>
      </c>
      <c r="C153" s="44">
        <v>1641</v>
      </c>
      <c r="D153" s="44">
        <v>1641</v>
      </c>
      <c r="E153" s="44"/>
      <c r="F153" s="44"/>
      <c r="G153" s="44"/>
      <c r="H153" s="44"/>
      <c r="I153" s="44"/>
      <c r="J153" s="44"/>
      <c r="K153" s="44"/>
      <c r="L153" s="44"/>
      <c r="M153" s="44"/>
    </row>
    <row r="154" spans="1:13" s="28" customFormat="1" ht="15.6">
      <c r="A154" s="9" t="s">
        <v>82</v>
      </c>
      <c r="B154" s="44">
        <v>1600</v>
      </c>
      <c r="C154" s="44">
        <v>1600</v>
      </c>
      <c r="D154" s="44">
        <v>1600</v>
      </c>
      <c r="E154" s="44"/>
      <c r="F154" s="44"/>
      <c r="G154" s="44"/>
      <c r="H154" s="44"/>
      <c r="I154" s="44"/>
      <c r="J154" s="44"/>
      <c r="K154" s="44"/>
      <c r="L154" s="44"/>
      <c r="M154" s="44"/>
    </row>
    <row r="155" spans="1:13" s="28" customFormat="1" ht="15.6">
      <c r="A155" s="9" t="s">
        <v>330</v>
      </c>
      <c r="B155" s="44">
        <v>1712</v>
      </c>
      <c r="C155" s="44">
        <v>1712</v>
      </c>
      <c r="D155" s="44">
        <v>1712</v>
      </c>
      <c r="E155" s="44"/>
      <c r="F155" s="44"/>
      <c r="G155" s="44"/>
      <c r="H155" s="44"/>
      <c r="I155" s="44"/>
      <c r="J155" s="44"/>
      <c r="K155" s="44"/>
      <c r="L155" s="44"/>
      <c r="M155" s="44"/>
    </row>
    <row r="156" spans="1:13" s="28" customFormat="1" ht="15.6">
      <c r="A156" s="9" t="s">
        <v>83</v>
      </c>
      <c r="B156" s="44">
        <v>1400</v>
      </c>
      <c r="C156" s="44">
        <v>1400</v>
      </c>
      <c r="D156" s="44">
        <v>1400</v>
      </c>
      <c r="E156" s="44"/>
      <c r="F156" s="44"/>
      <c r="G156" s="44"/>
      <c r="H156" s="44"/>
      <c r="I156" s="44"/>
      <c r="J156" s="44"/>
      <c r="K156" s="44"/>
      <c r="L156" s="44"/>
      <c r="M156" s="44"/>
    </row>
    <row r="157" spans="1:13" s="28" customFormat="1" ht="15.6">
      <c r="A157" s="9" t="s">
        <v>195</v>
      </c>
      <c r="B157" s="44">
        <v>1452.5804314810907</v>
      </c>
      <c r="C157" s="44">
        <v>1452.5804314810907</v>
      </c>
      <c r="D157" s="44">
        <v>1452.5804314810907</v>
      </c>
      <c r="E157" s="44"/>
      <c r="F157" s="44"/>
      <c r="G157" s="44"/>
      <c r="H157" s="44"/>
      <c r="I157" s="44"/>
      <c r="J157" s="44"/>
      <c r="K157" s="44"/>
      <c r="L157" s="44"/>
      <c r="M157" s="44"/>
    </row>
    <row r="158" spans="1:13" s="28" customFormat="1" ht="15.6">
      <c r="A158" s="9" t="s">
        <v>84</v>
      </c>
      <c r="B158" s="44">
        <v>1227.8</v>
      </c>
      <c r="C158" s="44">
        <v>1227.8</v>
      </c>
      <c r="D158" s="44">
        <v>1227.8</v>
      </c>
      <c r="E158" s="44"/>
      <c r="F158" s="44"/>
      <c r="G158" s="44"/>
      <c r="H158" s="44"/>
      <c r="I158" s="44"/>
      <c r="J158" s="44"/>
      <c r="K158" s="44"/>
      <c r="L158" s="44"/>
      <c r="M158" s="44"/>
    </row>
    <row r="159" spans="1:13" s="28" customFormat="1" ht="15.6">
      <c r="A159" s="9" t="s">
        <v>85</v>
      </c>
      <c r="B159" s="44">
        <v>1900</v>
      </c>
      <c r="C159" s="44">
        <v>1900</v>
      </c>
      <c r="D159" s="44">
        <v>1900</v>
      </c>
      <c r="E159" s="44"/>
      <c r="F159" s="44"/>
      <c r="G159" s="44"/>
      <c r="H159" s="44"/>
      <c r="I159" s="44"/>
      <c r="J159" s="44"/>
      <c r="K159" s="44"/>
      <c r="L159" s="44"/>
      <c r="M159" s="44"/>
    </row>
    <row r="160" spans="1:13" s="28" customFormat="1" ht="15.6">
      <c r="A160" s="9" t="s">
        <v>86</v>
      </c>
      <c r="B160" s="44">
        <v>1400</v>
      </c>
      <c r="C160" s="44">
        <v>1400</v>
      </c>
      <c r="D160" s="44">
        <v>1400</v>
      </c>
      <c r="E160" s="44"/>
      <c r="F160" s="44"/>
      <c r="G160" s="44"/>
      <c r="H160" s="44"/>
      <c r="I160" s="44"/>
      <c r="J160" s="44"/>
      <c r="K160" s="44"/>
      <c r="L160" s="44"/>
      <c r="M160" s="44"/>
    </row>
    <row r="161" spans="1:13" s="28" customFormat="1" ht="15.6">
      <c r="A161" s="9" t="s">
        <v>87</v>
      </c>
      <c r="B161" s="44">
        <v>1400</v>
      </c>
      <c r="C161" s="44">
        <v>1400</v>
      </c>
      <c r="D161" s="44">
        <v>1400</v>
      </c>
      <c r="E161" s="44"/>
      <c r="F161" s="44"/>
      <c r="G161" s="44"/>
      <c r="H161" s="44"/>
      <c r="I161" s="44"/>
      <c r="J161" s="44"/>
      <c r="K161" s="44"/>
      <c r="L161" s="44"/>
      <c r="M161" s="44"/>
    </row>
    <row r="162" spans="1:13" s="28" customFormat="1" ht="15.6">
      <c r="A162" s="9" t="s">
        <v>88</v>
      </c>
      <c r="B162" s="44">
        <v>1900</v>
      </c>
      <c r="C162" s="44">
        <v>1900</v>
      </c>
      <c r="D162" s="44">
        <v>1900</v>
      </c>
      <c r="E162" s="44"/>
      <c r="F162" s="44"/>
      <c r="G162" s="44"/>
      <c r="H162" s="44"/>
      <c r="I162" s="44"/>
      <c r="J162" s="44"/>
      <c r="K162" s="44"/>
      <c r="L162" s="44"/>
      <c r="M162" s="44"/>
    </row>
    <row r="163" spans="1:13" s="28" customFormat="1" ht="15.6">
      <c r="A163" s="9" t="s">
        <v>348</v>
      </c>
      <c r="B163" s="44">
        <v>1459.2234669183044</v>
      </c>
      <c r="C163" s="44">
        <v>1508.2804077832222</v>
      </c>
      <c r="D163" s="44">
        <v>1508.2804077832222</v>
      </c>
      <c r="E163" s="44"/>
      <c r="F163" s="44"/>
      <c r="G163" s="44"/>
      <c r="H163" s="44"/>
      <c r="I163" s="44"/>
      <c r="J163" s="44"/>
      <c r="K163" s="44"/>
      <c r="L163" s="44"/>
      <c r="M163" s="44"/>
    </row>
    <row r="164" spans="1:13" s="28" customFormat="1" ht="15.6">
      <c r="A164" s="9" t="s">
        <v>172</v>
      </c>
      <c r="B164" s="44">
        <v>1256.3079473960015</v>
      </c>
      <c r="C164" s="44">
        <v>1256.3079473960015</v>
      </c>
      <c r="D164" s="44">
        <v>1256.3079473960015</v>
      </c>
      <c r="E164" s="44"/>
      <c r="F164" s="44"/>
      <c r="G164" s="44"/>
      <c r="H164" s="44"/>
      <c r="I164" s="44"/>
      <c r="J164" s="44"/>
      <c r="K164" s="44"/>
      <c r="L164" s="44"/>
      <c r="M164" s="44"/>
    </row>
    <row r="165" spans="1:13" s="28" customFormat="1" ht="15.6">
      <c r="A165" s="9" t="s">
        <v>403</v>
      </c>
      <c r="B165" s="44"/>
      <c r="C165" s="44">
        <v>1200</v>
      </c>
      <c r="D165" s="44">
        <v>1162.7615191881382</v>
      </c>
      <c r="E165" s="44"/>
      <c r="F165" s="44"/>
      <c r="G165" s="44"/>
      <c r="H165" s="44"/>
      <c r="I165" s="44"/>
      <c r="J165" s="44"/>
      <c r="K165" s="44"/>
      <c r="L165" s="44"/>
      <c r="M165" s="44"/>
    </row>
    <row r="166" spans="1:13" s="28" customFormat="1" ht="15.6">
      <c r="A166" s="9" t="s">
        <v>331</v>
      </c>
      <c r="B166" s="44">
        <v>1687.8507980622076</v>
      </c>
      <c r="C166" s="44">
        <v>1687.8507980622076</v>
      </c>
      <c r="D166" s="44">
        <v>1687.8507980622076</v>
      </c>
      <c r="E166" s="44"/>
      <c r="F166" s="44"/>
      <c r="G166" s="44"/>
      <c r="H166" s="44"/>
      <c r="I166" s="44"/>
      <c r="J166" s="44"/>
      <c r="K166" s="44"/>
      <c r="L166" s="44"/>
      <c r="M166" s="44"/>
    </row>
    <row r="167" spans="1:13" s="28" customFormat="1" ht="15.6">
      <c r="A167" s="9" t="s">
        <v>162</v>
      </c>
      <c r="B167" s="44">
        <v>1521.1594383872402</v>
      </c>
      <c r="C167" s="44">
        <v>1521.1594383872402</v>
      </c>
      <c r="D167" s="44">
        <v>1521.1594383872402</v>
      </c>
      <c r="E167" s="44"/>
      <c r="F167" s="44"/>
      <c r="G167" s="44"/>
      <c r="H167" s="44"/>
      <c r="I167" s="44"/>
      <c r="J167" s="44"/>
      <c r="K167" s="44"/>
      <c r="L167" s="44"/>
      <c r="M167" s="44"/>
    </row>
    <row r="168" spans="1:13" s="28" customFormat="1" ht="15.6">
      <c r="A168" s="9" t="s">
        <v>89</v>
      </c>
      <c r="B168" s="44">
        <v>1687.5760535602803</v>
      </c>
      <c r="C168" s="44">
        <v>1687.5760535602803</v>
      </c>
      <c r="D168" s="44">
        <v>1687.5760535602803</v>
      </c>
      <c r="E168" s="44"/>
      <c r="F168" s="44"/>
      <c r="G168" s="44"/>
      <c r="H168" s="44"/>
      <c r="I168" s="44"/>
      <c r="J168" s="44"/>
      <c r="K168" s="44"/>
      <c r="L168" s="44"/>
      <c r="M168" s="44"/>
    </row>
    <row r="169" spans="1:13" s="28" customFormat="1" ht="15.6">
      <c r="A169" s="9" t="s">
        <v>332</v>
      </c>
      <c r="B169" s="44">
        <v>1685.6813520527371</v>
      </c>
      <c r="C169" s="44">
        <v>1685.6813520527371</v>
      </c>
      <c r="D169" s="44">
        <v>1685.6813520527371</v>
      </c>
      <c r="E169" s="44"/>
      <c r="F169" s="44"/>
      <c r="G169" s="44"/>
      <c r="H169" s="44"/>
      <c r="I169" s="44"/>
      <c r="J169" s="44"/>
      <c r="K169" s="44"/>
      <c r="L169" s="44"/>
      <c r="M169" s="44"/>
    </row>
    <row r="170" spans="1:13" ht="15.6">
      <c r="A170" s="9" t="s">
        <v>310</v>
      </c>
      <c r="B170" s="54">
        <v>1121.1288967650528</v>
      </c>
      <c r="C170" s="44">
        <v>1121.1288967650528</v>
      </c>
      <c r="D170" s="44">
        <v>1121.1288967650528</v>
      </c>
      <c r="E170" s="44"/>
      <c r="F170" s="44"/>
      <c r="G170" s="44"/>
      <c r="H170" s="44"/>
      <c r="I170" s="44"/>
      <c r="J170" s="44"/>
      <c r="K170" s="44"/>
      <c r="L170" s="44"/>
      <c r="M170" s="44"/>
    </row>
    <row r="171" spans="1:13" s="28" customFormat="1" ht="15.6">
      <c r="A171" s="9" t="s">
        <v>314</v>
      </c>
      <c r="B171" s="44">
        <v>1207.1615952463899</v>
      </c>
      <c r="C171" s="44">
        <v>1207.1615952463899</v>
      </c>
      <c r="D171" s="44">
        <v>1207.1615952463899</v>
      </c>
      <c r="E171" s="44"/>
      <c r="F171" s="44"/>
      <c r="G171" s="44"/>
      <c r="H171" s="44"/>
      <c r="I171" s="44"/>
      <c r="J171" s="44"/>
      <c r="K171" s="44"/>
      <c r="L171" s="44"/>
      <c r="M171" s="44"/>
    </row>
    <row r="172" spans="1:13" s="28" customFormat="1" ht="15.6">
      <c r="A172" s="9" t="s">
        <v>90</v>
      </c>
      <c r="B172" s="44">
        <v>1775</v>
      </c>
      <c r="C172" s="44">
        <v>1775</v>
      </c>
      <c r="D172" s="44">
        <v>1755.5166862654746</v>
      </c>
      <c r="E172" s="44"/>
      <c r="F172" s="44"/>
      <c r="G172" s="44"/>
      <c r="H172" s="44"/>
      <c r="I172" s="44"/>
      <c r="J172" s="44"/>
      <c r="K172" s="44"/>
      <c r="L172" s="44"/>
      <c r="M172" s="44"/>
    </row>
    <row r="173" spans="1:13" s="28" customFormat="1" ht="15.6">
      <c r="A173" s="9" t="s">
        <v>243</v>
      </c>
      <c r="B173" s="44">
        <v>1565</v>
      </c>
      <c r="C173" s="44">
        <v>1565</v>
      </c>
      <c r="D173" s="44">
        <v>1565</v>
      </c>
      <c r="E173" s="44"/>
      <c r="F173" s="44"/>
      <c r="G173" s="44"/>
      <c r="H173" s="44"/>
      <c r="I173" s="44"/>
      <c r="J173" s="44"/>
      <c r="K173" s="44"/>
      <c r="L173" s="44"/>
      <c r="M173" s="44"/>
    </row>
    <row r="174" spans="1:13" s="28" customFormat="1" ht="15.6">
      <c r="A174" s="9" t="s">
        <v>326</v>
      </c>
      <c r="B174" s="44">
        <v>1622</v>
      </c>
      <c r="C174" s="44">
        <v>1622</v>
      </c>
      <c r="D174" s="44">
        <v>1639.1853325698933</v>
      </c>
      <c r="E174" s="44"/>
      <c r="F174" s="44"/>
      <c r="G174" s="44"/>
      <c r="H174" s="44"/>
      <c r="I174" s="44"/>
      <c r="J174" s="44"/>
      <c r="K174" s="44"/>
      <c r="L174" s="44"/>
      <c r="M174" s="44"/>
    </row>
    <row r="175" spans="1:13" s="28" customFormat="1" ht="15.6">
      <c r="A175" s="9" t="s">
        <v>91</v>
      </c>
      <c r="B175" s="44">
        <v>1453.6</v>
      </c>
      <c r="C175" s="44">
        <v>1453.6</v>
      </c>
      <c r="D175" s="44">
        <v>1453.6</v>
      </c>
      <c r="E175" s="44"/>
      <c r="F175" s="44"/>
      <c r="G175" s="44"/>
      <c r="H175" s="44"/>
      <c r="I175" s="44"/>
      <c r="J175" s="44"/>
      <c r="K175" s="44"/>
      <c r="L175" s="44"/>
      <c r="M175" s="44"/>
    </row>
    <row r="176" spans="1:13" s="28" customFormat="1" ht="15.6">
      <c r="A176" s="9" t="s">
        <v>242</v>
      </c>
      <c r="B176" s="44">
        <v>1166.554414732901</v>
      </c>
      <c r="C176" s="44">
        <v>1166.554414732901</v>
      </c>
      <c r="D176" s="44">
        <v>1166.554414732901</v>
      </c>
      <c r="E176" s="44"/>
      <c r="F176" s="44"/>
      <c r="G176" s="44"/>
      <c r="H176" s="44"/>
      <c r="I176" s="44"/>
      <c r="J176" s="44"/>
      <c r="K176" s="44"/>
      <c r="L176" s="44"/>
      <c r="M176" s="44"/>
    </row>
    <row r="177" spans="1:13" s="28" customFormat="1" ht="15.6">
      <c r="A177" s="9" t="s">
        <v>92</v>
      </c>
      <c r="B177" s="44">
        <v>1400</v>
      </c>
      <c r="C177" s="44">
        <v>1400</v>
      </c>
      <c r="D177" s="44">
        <v>1400</v>
      </c>
      <c r="E177" s="44"/>
      <c r="F177" s="44"/>
      <c r="G177" s="44"/>
      <c r="H177" s="44"/>
      <c r="I177" s="44"/>
      <c r="J177" s="44"/>
      <c r="K177" s="44"/>
      <c r="L177" s="44"/>
      <c r="M177" s="44"/>
    </row>
    <row r="178" spans="1:13" s="28" customFormat="1" ht="15.6">
      <c r="A178" s="9" t="s">
        <v>236</v>
      </c>
      <c r="B178" s="44">
        <v>1459</v>
      </c>
      <c r="C178" s="44">
        <v>1459</v>
      </c>
      <c r="D178" s="44">
        <v>1459</v>
      </c>
      <c r="E178" s="44"/>
      <c r="F178" s="44"/>
      <c r="G178" s="44"/>
      <c r="H178" s="44"/>
      <c r="I178" s="44"/>
      <c r="J178" s="44"/>
      <c r="K178" s="44"/>
      <c r="L178" s="44"/>
      <c r="M178" s="44"/>
    </row>
    <row r="179" spans="1:13" s="28" customFormat="1" ht="15.6">
      <c r="A179" s="9" t="s">
        <v>93</v>
      </c>
      <c r="B179" s="44">
        <v>1207.8</v>
      </c>
      <c r="C179" s="44">
        <v>1207.8</v>
      </c>
      <c r="D179" s="44">
        <v>1207.8</v>
      </c>
      <c r="E179" s="44"/>
      <c r="F179" s="44"/>
      <c r="G179" s="44"/>
      <c r="H179" s="44"/>
      <c r="I179" s="44"/>
      <c r="J179" s="44"/>
      <c r="K179" s="44"/>
      <c r="L179" s="44"/>
      <c r="M179" s="44"/>
    </row>
    <row r="180" spans="1:13" s="28" customFormat="1" ht="15.6">
      <c r="A180" s="9" t="s">
        <v>94</v>
      </c>
      <c r="B180" s="44">
        <v>1200</v>
      </c>
      <c r="C180" s="44">
        <v>1200</v>
      </c>
      <c r="D180" s="44">
        <v>1200</v>
      </c>
      <c r="E180" s="44"/>
      <c r="F180" s="44"/>
      <c r="G180" s="44"/>
      <c r="H180" s="44"/>
      <c r="I180" s="44"/>
      <c r="J180" s="44"/>
      <c r="K180" s="44"/>
      <c r="L180" s="44"/>
      <c r="M180" s="44"/>
    </row>
    <row r="181" spans="1:13" s="28" customFormat="1" ht="15.6">
      <c r="A181" s="9" t="s">
        <v>95</v>
      </c>
      <c r="B181" s="44">
        <v>1400</v>
      </c>
      <c r="C181" s="44">
        <v>1400</v>
      </c>
      <c r="D181" s="44">
        <v>1400</v>
      </c>
      <c r="E181" s="44"/>
      <c r="F181" s="44"/>
      <c r="G181" s="44"/>
      <c r="H181" s="44"/>
      <c r="I181" s="44"/>
      <c r="J181" s="44"/>
      <c r="K181" s="44"/>
      <c r="L181" s="44"/>
      <c r="M181" s="44"/>
    </row>
    <row r="182" spans="1:13" s="28" customFormat="1" ht="15.6">
      <c r="A182" s="9" t="s">
        <v>96</v>
      </c>
      <c r="B182" s="44">
        <v>1200</v>
      </c>
      <c r="C182" s="44">
        <v>1200</v>
      </c>
      <c r="D182" s="44">
        <v>1200</v>
      </c>
      <c r="E182" s="44"/>
      <c r="F182" s="44"/>
      <c r="G182" s="44"/>
      <c r="H182" s="44"/>
      <c r="I182" s="44"/>
      <c r="J182" s="44"/>
      <c r="K182" s="44"/>
      <c r="L182" s="44"/>
      <c r="M182" s="44"/>
    </row>
    <row r="183" spans="1:13" s="28" customFormat="1" ht="15.6">
      <c r="A183" s="9" t="s">
        <v>97</v>
      </c>
      <c r="B183" s="44">
        <v>1800</v>
      </c>
      <c r="C183" s="44">
        <v>1800</v>
      </c>
      <c r="D183" s="44">
        <v>1800</v>
      </c>
      <c r="E183" s="44"/>
      <c r="F183" s="44"/>
      <c r="G183" s="44"/>
      <c r="H183" s="44"/>
      <c r="I183" s="44"/>
      <c r="J183" s="44"/>
      <c r="K183" s="44"/>
      <c r="L183" s="44"/>
      <c r="M183" s="44"/>
    </row>
    <row r="184" spans="1:13" s="28" customFormat="1" ht="15.6">
      <c r="A184" s="9" t="s">
        <v>249</v>
      </c>
      <c r="B184" s="44">
        <v>1555.5683889640504</v>
      </c>
      <c r="C184" s="44">
        <v>1555.5683889640504</v>
      </c>
      <c r="D184" s="44">
        <v>1555.5683889640504</v>
      </c>
      <c r="E184" s="44"/>
      <c r="F184" s="44"/>
      <c r="G184" s="44"/>
      <c r="H184" s="44"/>
      <c r="I184" s="44"/>
      <c r="J184" s="44"/>
      <c r="K184" s="44"/>
      <c r="L184" s="44"/>
      <c r="M184" s="44"/>
    </row>
    <row r="185" spans="1:13" s="28" customFormat="1" ht="15.6">
      <c r="A185" s="9" t="s">
        <v>402</v>
      </c>
      <c r="B185" s="44"/>
      <c r="C185" s="44">
        <v>1200</v>
      </c>
      <c r="D185" s="44">
        <v>1225.7033444832723</v>
      </c>
      <c r="E185" s="44"/>
      <c r="F185" s="44"/>
      <c r="G185" s="44"/>
      <c r="H185" s="44"/>
      <c r="I185" s="44"/>
      <c r="J185" s="44"/>
      <c r="K185" s="44"/>
      <c r="L185" s="44"/>
      <c r="M185" s="44"/>
    </row>
    <row r="186" spans="1:13" s="28" customFormat="1" ht="15.6">
      <c r="A186" s="9" t="s">
        <v>98</v>
      </c>
      <c r="B186" s="44">
        <v>1511.3627864965367</v>
      </c>
      <c r="C186" s="44">
        <v>1511.3627864965367</v>
      </c>
      <c r="D186" s="44">
        <v>1511.3627864965367</v>
      </c>
      <c r="E186" s="44"/>
      <c r="F186" s="44"/>
      <c r="G186" s="44"/>
      <c r="H186" s="44"/>
      <c r="I186" s="44"/>
      <c r="J186" s="44"/>
      <c r="K186" s="44"/>
      <c r="L186" s="44"/>
      <c r="M186" s="44"/>
    </row>
    <row r="187" spans="1:13" s="28" customFormat="1" ht="15.6">
      <c r="A187" s="9" t="s">
        <v>238</v>
      </c>
      <c r="B187" s="44">
        <v>1327</v>
      </c>
      <c r="C187" s="44">
        <v>1327</v>
      </c>
      <c r="D187" s="44">
        <v>1327</v>
      </c>
      <c r="E187" s="44"/>
      <c r="F187" s="44"/>
      <c r="G187" s="44"/>
      <c r="H187" s="44"/>
      <c r="I187" s="44"/>
      <c r="J187" s="44"/>
      <c r="K187" s="44"/>
      <c r="L187" s="44"/>
      <c r="M187" s="44"/>
    </row>
    <row r="188" spans="1:13" s="28" customFormat="1" ht="15.6">
      <c r="A188" s="9" t="s">
        <v>99</v>
      </c>
      <c r="B188" s="44">
        <v>1394.3611406187033</v>
      </c>
      <c r="C188" s="44">
        <v>1394.3611406187033</v>
      </c>
      <c r="D188" s="44">
        <v>1394.3611406187033</v>
      </c>
      <c r="E188" s="44"/>
      <c r="F188" s="44"/>
      <c r="G188" s="44"/>
      <c r="H188" s="44"/>
      <c r="I188" s="44"/>
      <c r="J188" s="44"/>
      <c r="K188" s="44"/>
      <c r="L188" s="44"/>
      <c r="M188" s="44"/>
    </row>
    <row r="189" spans="1:13" s="28" customFormat="1" ht="15.6">
      <c r="A189" s="9" t="s">
        <v>100</v>
      </c>
      <c r="B189" s="44">
        <v>1600</v>
      </c>
      <c r="C189" s="44">
        <v>1600</v>
      </c>
      <c r="D189" s="44">
        <v>1600</v>
      </c>
      <c r="E189" s="44"/>
      <c r="F189" s="44"/>
      <c r="G189" s="44"/>
      <c r="H189" s="44"/>
      <c r="I189" s="44"/>
      <c r="J189" s="44"/>
      <c r="K189" s="44"/>
      <c r="L189" s="44"/>
      <c r="M189" s="44"/>
    </row>
    <row r="190" spans="1:13" s="28" customFormat="1" ht="15.6">
      <c r="A190" s="9" t="s">
        <v>101</v>
      </c>
      <c r="B190" s="44">
        <v>1200</v>
      </c>
      <c r="C190" s="44">
        <v>1200</v>
      </c>
      <c r="D190" s="44">
        <v>1200</v>
      </c>
      <c r="E190" s="44"/>
      <c r="F190" s="44"/>
      <c r="G190" s="44"/>
      <c r="H190" s="44"/>
      <c r="I190" s="44"/>
      <c r="J190" s="44"/>
      <c r="K190" s="44"/>
      <c r="L190" s="44"/>
      <c r="M190" s="44"/>
    </row>
    <row r="191" spans="1:13" s="28" customFormat="1" ht="15.6">
      <c r="A191" s="9" t="s">
        <v>156</v>
      </c>
      <c r="B191" s="44">
        <v>1204.9331848394536</v>
      </c>
      <c r="C191" s="44">
        <v>1204.9331848394536</v>
      </c>
      <c r="D191" s="44">
        <v>1204.9331848394536</v>
      </c>
      <c r="E191" s="44"/>
      <c r="F191" s="44"/>
      <c r="G191" s="44"/>
      <c r="H191" s="44"/>
      <c r="I191" s="44"/>
      <c r="J191" s="44"/>
      <c r="K191" s="44"/>
      <c r="L191" s="44"/>
      <c r="M191" s="44"/>
    </row>
    <row r="192" spans="1:13" s="28" customFormat="1" ht="15.6">
      <c r="A192" s="9" t="s">
        <v>257</v>
      </c>
      <c r="B192" s="44">
        <v>1092.4511844569643</v>
      </c>
      <c r="C192" s="44">
        <v>1092.4511844569643</v>
      </c>
      <c r="D192" s="44">
        <v>1092.4511844569643</v>
      </c>
      <c r="E192" s="44"/>
      <c r="F192" s="44"/>
      <c r="G192" s="44"/>
      <c r="H192" s="44"/>
      <c r="I192" s="44"/>
      <c r="J192" s="44"/>
      <c r="K192" s="44"/>
      <c r="L192" s="44"/>
      <c r="M192" s="44"/>
    </row>
    <row r="193" spans="1:13" s="28" customFormat="1" ht="15.6">
      <c r="A193" s="9" t="s">
        <v>102</v>
      </c>
      <c r="B193" s="44">
        <v>1200</v>
      </c>
      <c r="C193" s="44">
        <v>1200</v>
      </c>
      <c r="D193" s="44">
        <v>1200</v>
      </c>
      <c r="E193" s="44"/>
      <c r="F193" s="44"/>
      <c r="G193" s="44"/>
      <c r="H193" s="44"/>
      <c r="I193" s="44"/>
      <c r="J193" s="44"/>
      <c r="K193" s="44"/>
      <c r="L193" s="44"/>
      <c r="M193" s="44"/>
    </row>
    <row r="194" spans="1:13" s="28" customFormat="1" ht="15.6">
      <c r="A194" s="9" t="s">
        <v>383</v>
      </c>
      <c r="B194" s="44">
        <v>1261</v>
      </c>
      <c r="C194" s="44">
        <v>1261</v>
      </c>
      <c r="D194" s="44">
        <v>1261</v>
      </c>
      <c r="E194" s="44"/>
      <c r="F194" s="44"/>
      <c r="G194" s="44"/>
      <c r="H194" s="44"/>
      <c r="I194" s="44"/>
      <c r="J194" s="44"/>
      <c r="K194" s="44"/>
      <c r="L194" s="44"/>
      <c r="M194" s="44"/>
    </row>
    <row r="195" spans="1:13" s="28" customFormat="1" ht="15.6">
      <c r="A195" s="9" t="s">
        <v>293</v>
      </c>
      <c r="B195" s="44">
        <v>1463.7562041189474</v>
      </c>
      <c r="C195" s="44">
        <v>1463.7562041189474</v>
      </c>
      <c r="D195" s="44">
        <v>1454.719547578354</v>
      </c>
      <c r="E195" s="44"/>
      <c r="F195" s="44"/>
      <c r="G195" s="44"/>
      <c r="H195" s="44"/>
      <c r="I195" s="44"/>
      <c r="J195" s="44"/>
      <c r="K195" s="44"/>
      <c r="L195" s="44"/>
      <c r="M195" s="44"/>
    </row>
    <row r="196" spans="1:13" s="28" customFormat="1" ht="15.6">
      <c r="A196" s="9" t="s">
        <v>103</v>
      </c>
      <c r="B196" s="44">
        <v>1892.8929688148212</v>
      </c>
      <c r="C196" s="44">
        <v>1892.8929688148212</v>
      </c>
      <c r="D196" s="44">
        <v>1892.8929688148212</v>
      </c>
      <c r="E196" s="44"/>
      <c r="F196" s="44"/>
      <c r="G196" s="44"/>
      <c r="H196" s="44"/>
      <c r="I196" s="44"/>
      <c r="J196" s="44"/>
      <c r="K196" s="44"/>
      <c r="L196" s="44"/>
      <c r="M196" s="44"/>
    </row>
    <row r="197" spans="1:13" s="28" customFormat="1" ht="15.6">
      <c r="A197" s="9" t="s">
        <v>104</v>
      </c>
      <c r="B197" s="44">
        <v>1545</v>
      </c>
      <c r="C197" s="44">
        <v>1545</v>
      </c>
      <c r="D197" s="44">
        <v>1545</v>
      </c>
      <c r="E197" s="44"/>
      <c r="F197" s="44"/>
      <c r="G197" s="44"/>
      <c r="H197" s="44"/>
      <c r="I197" s="44"/>
      <c r="J197" s="44"/>
      <c r="K197" s="44"/>
      <c r="L197" s="44"/>
      <c r="M197" s="44"/>
    </row>
    <row r="198" spans="1:13" s="28" customFormat="1" ht="15.6">
      <c r="A198" s="9" t="s">
        <v>371</v>
      </c>
      <c r="B198" s="44">
        <v>1190</v>
      </c>
      <c r="C198" s="44">
        <v>1190</v>
      </c>
      <c r="D198" s="44">
        <v>1190</v>
      </c>
      <c r="E198" s="44"/>
      <c r="F198" s="44"/>
      <c r="G198" s="44"/>
      <c r="H198" s="44"/>
      <c r="I198" s="44"/>
      <c r="J198" s="44"/>
      <c r="K198" s="44"/>
      <c r="L198" s="44"/>
      <c r="M198" s="44"/>
    </row>
    <row r="199" spans="1:13" s="28" customFormat="1" ht="15.6">
      <c r="A199" s="9" t="s">
        <v>272</v>
      </c>
      <c r="B199" s="44">
        <v>1269</v>
      </c>
      <c r="C199" s="44">
        <v>1269</v>
      </c>
      <c r="D199" s="44">
        <v>1269</v>
      </c>
      <c r="E199" s="44"/>
      <c r="F199" s="44"/>
      <c r="G199" s="44"/>
      <c r="H199" s="44"/>
      <c r="I199" s="44"/>
      <c r="J199" s="44"/>
      <c r="K199" s="44"/>
      <c r="L199" s="44"/>
      <c r="M199" s="44"/>
    </row>
    <row r="200" spans="1:13" s="28" customFormat="1" ht="15.6">
      <c r="A200" s="9" t="s">
        <v>169</v>
      </c>
      <c r="B200" s="44">
        <v>1558</v>
      </c>
      <c r="C200" s="44">
        <v>1558</v>
      </c>
      <c r="D200" s="44">
        <v>1592.4801084365542</v>
      </c>
      <c r="E200" s="44"/>
      <c r="F200" s="44"/>
      <c r="G200" s="44"/>
      <c r="H200" s="44"/>
      <c r="I200" s="44"/>
      <c r="J200" s="44"/>
      <c r="K200" s="44"/>
      <c r="L200" s="44"/>
      <c r="M200" s="44"/>
    </row>
    <row r="201" spans="1:13" s="28" customFormat="1" ht="15.6">
      <c r="A201" s="9" t="s">
        <v>308</v>
      </c>
      <c r="B201" s="44">
        <v>1345.9630624599561</v>
      </c>
      <c r="C201" s="44">
        <v>1345.9630624599561</v>
      </c>
      <c r="D201" s="44">
        <v>1345.9630624599561</v>
      </c>
      <c r="E201" s="44"/>
      <c r="F201" s="44"/>
      <c r="G201" s="44"/>
      <c r="H201" s="44"/>
      <c r="I201" s="44"/>
      <c r="J201" s="44"/>
      <c r="K201" s="44"/>
      <c r="L201" s="44"/>
      <c r="M201" s="44"/>
    </row>
    <row r="202" spans="1:13" s="28" customFormat="1" ht="15.6">
      <c r="A202" s="9" t="s">
        <v>105</v>
      </c>
      <c r="B202" s="44">
        <v>1474.6</v>
      </c>
      <c r="C202" s="44">
        <v>1474.6</v>
      </c>
      <c r="D202" s="44">
        <v>1474.6</v>
      </c>
      <c r="E202" s="44"/>
      <c r="F202" s="44"/>
      <c r="G202" s="44"/>
      <c r="H202" s="44"/>
      <c r="I202" s="44"/>
      <c r="J202" s="44"/>
      <c r="K202" s="44"/>
      <c r="L202" s="44"/>
      <c r="M202" s="44"/>
    </row>
    <row r="203" spans="1:13" s="28" customFormat="1" ht="15.6">
      <c r="A203" s="9" t="s">
        <v>161</v>
      </c>
      <c r="B203" s="44">
        <v>1434.275396664807</v>
      </c>
      <c r="C203" s="44">
        <v>1434.275396664807</v>
      </c>
      <c r="D203" s="44">
        <v>1434.275396664807</v>
      </c>
      <c r="E203" s="44"/>
      <c r="F203" s="44"/>
      <c r="G203" s="44"/>
      <c r="H203" s="44"/>
      <c r="I203" s="44"/>
      <c r="J203" s="44"/>
      <c r="K203" s="44"/>
      <c r="L203" s="44"/>
      <c r="M203" s="44"/>
    </row>
    <row r="204" spans="1:13" s="28" customFormat="1" ht="15.6">
      <c r="A204" s="9" t="s">
        <v>372</v>
      </c>
      <c r="B204" s="44">
        <v>1243.3578229674754</v>
      </c>
      <c r="C204" s="44">
        <v>1243.3578229674754</v>
      </c>
      <c r="D204" s="44">
        <v>1243.3578229674754</v>
      </c>
      <c r="E204" s="44"/>
      <c r="F204" s="44"/>
      <c r="G204" s="44"/>
      <c r="H204" s="44"/>
      <c r="I204" s="44"/>
      <c r="J204" s="44"/>
      <c r="K204" s="44"/>
      <c r="L204" s="44"/>
      <c r="M204" s="44"/>
    </row>
    <row r="205" spans="1:13" s="28" customFormat="1" ht="15.6">
      <c r="A205" s="9" t="s">
        <v>106</v>
      </c>
      <c r="B205" s="44">
        <v>1255</v>
      </c>
      <c r="C205" s="44">
        <v>1255</v>
      </c>
      <c r="D205" s="44">
        <v>1255</v>
      </c>
      <c r="E205" s="44"/>
      <c r="F205" s="44"/>
      <c r="G205" s="44"/>
      <c r="H205" s="44"/>
      <c r="I205" s="44"/>
      <c r="J205" s="44"/>
      <c r="K205" s="44"/>
      <c r="L205" s="44"/>
      <c r="M205" s="44"/>
    </row>
    <row r="206" spans="1:13" s="28" customFormat="1" ht="15.6">
      <c r="A206" s="9" t="s">
        <v>107</v>
      </c>
      <c r="B206" s="44">
        <v>1474.5450359612821</v>
      </c>
      <c r="C206" s="44">
        <v>1474.5450359612821</v>
      </c>
      <c r="D206" s="44">
        <v>1474.5450359612821</v>
      </c>
      <c r="E206" s="44"/>
      <c r="F206" s="44"/>
      <c r="G206" s="44"/>
      <c r="H206" s="44"/>
      <c r="I206" s="44"/>
      <c r="J206" s="44"/>
      <c r="K206" s="44"/>
      <c r="L206" s="44"/>
      <c r="M206" s="44"/>
    </row>
    <row r="207" spans="1:13" s="28" customFormat="1" ht="15.6">
      <c r="A207" s="9" t="s">
        <v>108</v>
      </c>
      <c r="B207" s="44">
        <v>1898</v>
      </c>
      <c r="C207" s="44">
        <v>1898</v>
      </c>
      <c r="D207" s="44">
        <v>1898.4150154315421</v>
      </c>
      <c r="E207" s="44"/>
      <c r="F207" s="44"/>
      <c r="G207" s="44"/>
      <c r="H207" s="44"/>
      <c r="I207" s="44"/>
      <c r="J207" s="44"/>
      <c r="K207" s="44"/>
      <c r="L207" s="44"/>
      <c r="M207" s="44"/>
    </row>
    <row r="208" spans="1:13" s="28" customFormat="1" ht="15.6">
      <c r="A208" s="9" t="s">
        <v>349</v>
      </c>
      <c r="B208" s="44">
        <v>1194.2653307333908</v>
      </c>
      <c r="C208" s="44">
        <v>1194.2653307333908</v>
      </c>
      <c r="D208" s="44">
        <v>1194.2653307333908</v>
      </c>
      <c r="E208" s="44"/>
      <c r="F208" s="44"/>
      <c r="G208" s="44"/>
      <c r="H208" s="44"/>
      <c r="I208" s="44"/>
      <c r="J208" s="44"/>
      <c r="K208" s="44"/>
      <c r="L208" s="44"/>
      <c r="M208" s="44"/>
    </row>
    <row r="209" spans="1:13" s="28" customFormat="1" ht="15.6">
      <c r="A209" s="9" t="s">
        <v>315</v>
      </c>
      <c r="B209" s="44">
        <v>1190.510292161428</v>
      </c>
      <c r="C209" s="44">
        <v>1190.510292161428</v>
      </c>
      <c r="D209" s="44">
        <v>1190.510292161428</v>
      </c>
      <c r="E209" s="44"/>
      <c r="F209" s="44"/>
      <c r="G209" s="44"/>
      <c r="H209" s="44"/>
      <c r="I209" s="44"/>
      <c r="J209" s="44"/>
      <c r="K209" s="44"/>
      <c r="L209" s="44"/>
      <c r="M209" s="44"/>
    </row>
    <row r="210" spans="1:13" s="28" customFormat="1" ht="15.6">
      <c r="A210" s="9" t="s">
        <v>208</v>
      </c>
      <c r="B210" s="44">
        <v>1647.055423700768</v>
      </c>
      <c r="C210" s="44">
        <v>1665.7168512789776</v>
      </c>
      <c r="D210" s="44">
        <v>1669.76094125595</v>
      </c>
      <c r="E210" s="44"/>
      <c r="F210" s="44"/>
      <c r="G210" s="44"/>
      <c r="H210" s="44"/>
      <c r="I210" s="44"/>
      <c r="J210" s="44"/>
      <c r="K210" s="44"/>
      <c r="L210" s="44"/>
      <c r="M210" s="44"/>
    </row>
    <row r="211" spans="1:13" s="28" customFormat="1" ht="15.6">
      <c r="A211" s="9" t="s">
        <v>233</v>
      </c>
      <c r="B211" s="44">
        <v>1460.1663394160767</v>
      </c>
      <c r="C211" s="44">
        <v>1460.1663394160767</v>
      </c>
      <c r="D211" s="44">
        <v>1460.1663394160767</v>
      </c>
      <c r="E211" s="44"/>
      <c r="F211" s="44"/>
      <c r="G211" s="44"/>
      <c r="H211" s="44"/>
      <c r="I211" s="44"/>
      <c r="J211" s="44"/>
      <c r="K211" s="44"/>
      <c r="L211" s="44"/>
      <c r="M211" s="44"/>
    </row>
    <row r="212" spans="1:13" s="28" customFormat="1" ht="15.6">
      <c r="A212" s="9" t="s">
        <v>353</v>
      </c>
      <c r="B212" s="44">
        <v>1263.8969209785564</v>
      </c>
      <c r="C212" s="44">
        <v>1263.8969209785564</v>
      </c>
      <c r="D212" s="44">
        <v>1266.8801368004906</v>
      </c>
      <c r="E212" s="44"/>
      <c r="F212" s="44"/>
      <c r="G212" s="44"/>
      <c r="H212" s="44"/>
      <c r="I212" s="44"/>
      <c r="J212" s="44"/>
      <c r="K212" s="44"/>
      <c r="L212" s="44"/>
      <c r="M212" s="44"/>
    </row>
    <row r="213" spans="1:13" s="28" customFormat="1" ht="15.6">
      <c r="A213" s="9" t="s">
        <v>109</v>
      </c>
      <c r="B213" s="44">
        <v>1400</v>
      </c>
      <c r="C213" s="44">
        <v>1400</v>
      </c>
      <c r="D213" s="44">
        <v>1400</v>
      </c>
      <c r="E213" s="44"/>
      <c r="F213" s="44"/>
      <c r="G213" s="44"/>
      <c r="H213" s="44"/>
      <c r="I213" s="44"/>
      <c r="J213" s="44"/>
      <c r="K213" s="44"/>
      <c r="L213" s="44"/>
      <c r="M213" s="44"/>
    </row>
    <row r="214" spans="1:13" s="28" customFormat="1" ht="15.6">
      <c r="A214" s="9" t="s">
        <v>384</v>
      </c>
      <c r="B214" s="44">
        <v>1265</v>
      </c>
      <c r="C214" s="44">
        <v>1265</v>
      </c>
      <c r="D214" s="44">
        <v>1265</v>
      </c>
      <c r="E214" s="44"/>
      <c r="F214" s="44"/>
      <c r="G214" s="44"/>
      <c r="H214" s="44"/>
      <c r="I214" s="44"/>
      <c r="J214" s="44"/>
      <c r="K214" s="44"/>
      <c r="L214" s="44"/>
      <c r="M214" s="44"/>
    </row>
    <row r="215" spans="1:13" s="28" customFormat="1" ht="15.6">
      <c r="A215" s="9" t="s">
        <v>110</v>
      </c>
      <c r="B215" s="44">
        <v>1209.4578496654528</v>
      </c>
      <c r="C215" s="44">
        <v>1209.4578496654528</v>
      </c>
      <c r="D215" s="44">
        <v>1209.4578496654528</v>
      </c>
      <c r="E215" s="44"/>
      <c r="F215" s="44"/>
      <c r="G215" s="44"/>
      <c r="H215" s="44"/>
      <c r="I215" s="44"/>
      <c r="J215" s="44"/>
      <c r="K215" s="44"/>
      <c r="L215" s="44"/>
      <c r="M215" s="44"/>
    </row>
    <row r="216" spans="1:13" s="28" customFormat="1" ht="15.6">
      <c r="A216" s="9" t="s">
        <v>364</v>
      </c>
      <c r="B216" s="44">
        <v>1263.561659460433</v>
      </c>
      <c r="C216" s="44">
        <v>1263.561659460433</v>
      </c>
      <c r="D216" s="44">
        <v>1263.561659460433</v>
      </c>
      <c r="E216" s="44"/>
      <c r="F216" s="44"/>
      <c r="G216" s="44"/>
      <c r="H216" s="44"/>
      <c r="I216" s="44"/>
      <c r="J216" s="44"/>
      <c r="K216" s="44"/>
      <c r="L216" s="44"/>
      <c r="M216" s="44"/>
    </row>
    <row r="217" spans="1:13" s="28" customFormat="1" ht="15.6">
      <c r="A217" s="9" t="s">
        <v>111</v>
      </c>
      <c r="B217" s="44">
        <v>1400</v>
      </c>
      <c r="C217" s="44">
        <v>1400</v>
      </c>
      <c r="D217" s="44">
        <v>1400</v>
      </c>
      <c r="E217" s="44"/>
      <c r="F217" s="44"/>
      <c r="G217" s="44"/>
      <c r="H217" s="44"/>
      <c r="I217" s="44"/>
      <c r="J217" s="44"/>
      <c r="K217" s="44"/>
      <c r="L217" s="44"/>
      <c r="M217" s="44"/>
    </row>
    <row r="218" spans="1:13" s="28" customFormat="1" ht="15.6">
      <c r="A218" s="9" t="s">
        <v>318</v>
      </c>
      <c r="B218" s="44">
        <v>1169.7665391701598</v>
      </c>
      <c r="C218" s="44">
        <v>1169.7665391701598</v>
      </c>
      <c r="D218" s="44">
        <v>1169.7665391701598</v>
      </c>
      <c r="E218" s="44"/>
      <c r="F218" s="44"/>
      <c r="G218" s="44"/>
      <c r="H218" s="44"/>
      <c r="I218" s="44"/>
      <c r="J218" s="44"/>
      <c r="K218" s="44"/>
      <c r="L218" s="44"/>
      <c r="M218" s="44"/>
    </row>
    <row r="219" spans="1:13" s="28" customFormat="1" ht="15.6">
      <c r="A219" s="9" t="s">
        <v>193</v>
      </c>
      <c r="B219" s="44">
        <v>1536.6359905314844</v>
      </c>
      <c r="C219" s="44">
        <v>1536.6359905314844</v>
      </c>
      <c r="D219" s="44">
        <v>1536.6359905314844</v>
      </c>
      <c r="E219" s="44"/>
      <c r="F219" s="44"/>
      <c r="G219" s="44"/>
      <c r="H219" s="44"/>
      <c r="I219" s="44"/>
      <c r="J219" s="44"/>
      <c r="K219" s="44"/>
      <c r="L219" s="44"/>
      <c r="M219" s="44"/>
    </row>
    <row r="220" spans="1:13" s="28" customFormat="1" ht="15.6">
      <c r="A220" s="9" t="s">
        <v>112</v>
      </c>
      <c r="B220" s="44">
        <v>1200</v>
      </c>
      <c r="C220" s="44">
        <v>1200</v>
      </c>
      <c r="D220" s="44">
        <v>1200</v>
      </c>
      <c r="E220" s="44"/>
      <c r="F220" s="44"/>
      <c r="G220" s="44"/>
      <c r="H220" s="44"/>
      <c r="I220" s="44"/>
      <c r="J220" s="44"/>
      <c r="K220" s="44"/>
      <c r="L220" s="44"/>
      <c r="M220" s="44"/>
    </row>
    <row r="221" spans="1:13" s="28" customFormat="1" ht="15.6">
      <c r="A221" s="9" t="s">
        <v>113</v>
      </c>
      <c r="B221" s="44">
        <v>1200</v>
      </c>
      <c r="C221" s="44">
        <v>1200</v>
      </c>
      <c r="D221" s="44">
        <v>1200</v>
      </c>
      <c r="E221" s="44"/>
      <c r="F221" s="44"/>
      <c r="G221" s="44"/>
      <c r="H221" s="44"/>
      <c r="I221" s="44"/>
      <c r="J221" s="44"/>
      <c r="K221" s="44"/>
      <c r="L221" s="44"/>
      <c r="M221" s="44"/>
    </row>
    <row r="222" spans="1:13" s="28" customFormat="1" ht="15.6">
      <c r="A222" s="9" t="s">
        <v>361</v>
      </c>
      <c r="B222" s="44">
        <v>1166.5173722666898</v>
      </c>
      <c r="C222" s="44">
        <v>1166.5173722666898</v>
      </c>
      <c r="D222" s="44">
        <v>1166.5173722666898</v>
      </c>
      <c r="E222" s="44"/>
      <c r="F222" s="44"/>
      <c r="G222" s="44"/>
      <c r="H222" s="44"/>
      <c r="I222" s="44"/>
      <c r="J222" s="44"/>
      <c r="K222" s="44"/>
      <c r="L222" s="44"/>
      <c r="M222" s="44"/>
    </row>
    <row r="223" spans="1:13" s="28" customFormat="1" ht="15.6">
      <c r="A223" s="9" t="s">
        <v>114</v>
      </c>
      <c r="B223" s="44">
        <v>1200</v>
      </c>
      <c r="C223" s="44">
        <v>1200</v>
      </c>
      <c r="D223" s="44">
        <v>1200</v>
      </c>
      <c r="E223" s="44"/>
      <c r="F223" s="44"/>
      <c r="G223" s="44"/>
      <c r="H223" s="44"/>
      <c r="I223" s="44"/>
      <c r="J223" s="44"/>
      <c r="K223" s="44"/>
      <c r="L223" s="44"/>
      <c r="M223" s="44"/>
    </row>
    <row r="224" spans="1:13" s="28" customFormat="1" ht="15.6">
      <c r="A224" s="9" t="s">
        <v>115</v>
      </c>
      <c r="B224" s="44">
        <v>1549.5073937627626</v>
      </c>
      <c r="C224" s="44">
        <v>1549.5073937627626</v>
      </c>
      <c r="D224" s="44">
        <v>1549.5073937627626</v>
      </c>
      <c r="E224" s="44"/>
      <c r="F224" s="44"/>
      <c r="G224" s="44"/>
      <c r="H224" s="44"/>
      <c r="I224" s="44"/>
      <c r="J224" s="44"/>
      <c r="K224" s="44"/>
      <c r="L224" s="44"/>
      <c r="M224" s="44"/>
    </row>
    <row r="225" spans="1:13" s="28" customFormat="1" ht="15.6">
      <c r="A225" s="9" t="s">
        <v>116</v>
      </c>
      <c r="B225" s="44">
        <v>1542.6074700059512</v>
      </c>
      <c r="C225" s="44">
        <v>1542.6074700059512</v>
      </c>
      <c r="D225" s="44">
        <v>1542.6074700059512</v>
      </c>
      <c r="E225" s="44"/>
      <c r="F225" s="44"/>
      <c r="G225" s="44"/>
      <c r="H225" s="44"/>
      <c r="I225" s="44"/>
      <c r="J225" s="44"/>
      <c r="K225" s="44"/>
      <c r="L225" s="44"/>
      <c r="M225" s="44"/>
    </row>
    <row r="226" spans="1:13" s="28" customFormat="1" ht="15.6">
      <c r="A226" s="9" t="s">
        <v>117</v>
      </c>
      <c r="B226" s="44">
        <v>1800</v>
      </c>
      <c r="C226" s="44">
        <v>1800</v>
      </c>
      <c r="D226" s="44">
        <v>1800</v>
      </c>
      <c r="E226" s="44"/>
      <c r="F226" s="44"/>
      <c r="G226" s="44"/>
      <c r="H226" s="44"/>
      <c r="I226" s="44"/>
      <c r="J226" s="44"/>
      <c r="K226" s="44"/>
      <c r="L226" s="44"/>
      <c r="M226" s="44"/>
    </row>
    <row r="227" spans="1:13" s="28" customFormat="1" ht="15.6">
      <c r="A227" s="9" t="s">
        <v>118</v>
      </c>
      <c r="B227" s="44">
        <v>1600</v>
      </c>
      <c r="C227" s="44">
        <v>1600</v>
      </c>
      <c r="D227" s="44">
        <v>1600</v>
      </c>
      <c r="E227" s="44"/>
      <c r="F227" s="44"/>
      <c r="G227" s="44"/>
      <c r="H227" s="44"/>
      <c r="I227" s="44"/>
      <c r="J227" s="44"/>
      <c r="K227" s="44"/>
      <c r="L227" s="44"/>
      <c r="M227" s="44"/>
    </row>
    <row r="228" spans="1:13" s="28" customFormat="1" ht="15.6">
      <c r="A228" s="9" t="s">
        <v>119</v>
      </c>
      <c r="B228" s="44">
        <v>1669.7445079870295</v>
      </c>
      <c r="C228" s="44">
        <v>1669.7445079870295</v>
      </c>
      <c r="D228" s="44">
        <v>1669.7445079870295</v>
      </c>
      <c r="E228" s="44"/>
      <c r="F228" s="44"/>
      <c r="G228" s="44"/>
      <c r="H228" s="44"/>
      <c r="I228" s="44"/>
      <c r="J228" s="44"/>
      <c r="K228" s="44"/>
      <c r="L228" s="44"/>
      <c r="M228" s="44"/>
    </row>
    <row r="229" spans="1:13" s="28" customFormat="1" ht="15.6">
      <c r="A229" s="9" t="s">
        <v>154</v>
      </c>
      <c r="B229" s="44">
        <v>1225.1345226678677</v>
      </c>
      <c r="C229" s="44">
        <v>1225.1345226678677</v>
      </c>
      <c r="D229" s="44">
        <v>1225.1345226678677</v>
      </c>
      <c r="E229" s="44"/>
      <c r="F229" s="44"/>
      <c r="G229" s="44"/>
      <c r="H229" s="44"/>
      <c r="I229" s="44"/>
      <c r="J229" s="44"/>
      <c r="K229" s="44"/>
      <c r="L229" s="44"/>
      <c r="M229" s="44"/>
    </row>
    <row r="230" spans="1:13" s="28" customFormat="1" ht="15.6">
      <c r="A230" s="9" t="s">
        <v>158</v>
      </c>
      <c r="B230" s="44">
        <v>1512.5517466391559</v>
      </c>
      <c r="C230" s="44">
        <v>1512.5517466391559</v>
      </c>
      <c r="D230" s="44">
        <v>1512.5517466391559</v>
      </c>
      <c r="E230" s="44"/>
      <c r="F230" s="44"/>
      <c r="G230" s="44"/>
      <c r="H230" s="44"/>
      <c r="I230" s="44"/>
      <c r="J230" s="44"/>
      <c r="K230" s="44"/>
      <c r="L230" s="44"/>
      <c r="M230" s="44"/>
    </row>
    <row r="231" spans="1:13" s="28" customFormat="1" ht="15.6">
      <c r="A231" s="9" t="s">
        <v>357</v>
      </c>
      <c r="B231" s="44">
        <v>1254.1659867636608</v>
      </c>
      <c r="C231" s="44">
        <v>1254.1659867636608</v>
      </c>
      <c r="D231" s="44">
        <v>1254.1659867636608</v>
      </c>
      <c r="E231" s="44"/>
      <c r="F231" s="44"/>
      <c r="G231" s="44"/>
      <c r="H231" s="44"/>
      <c r="I231" s="44"/>
      <c r="J231" s="44"/>
      <c r="K231" s="44"/>
      <c r="L231" s="44"/>
      <c r="M231" s="44"/>
    </row>
    <row r="232" spans="1:13" s="28" customFormat="1" ht="15.6">
      <c r="A232" s="9" t="s">
        <v>120</v>
      </c>
      <c r="B232" s="44">
        <v>1200</v>
      </c>
      <c r="C232" s="44">
        <v>1200</v>
      </c>
      <c r="D232" s="44">
        <v>1200</v>
      </c>
      <c r="E232" s="44"/>
      <c r="F232" s="44"/>
      <c r="G232" s="44"/>
      <c r="H232" s="44"/>
      <c r="I232" s="44"/>
      <c r="J232" s="44"/>
      <c r="K232" s="44"/>
      <c r="L232" s="44"/>
      <c r="M232" s="44"/>
    </row>
    <row r="233" spans="1:13" s="28" customFormat="1" ht="15.6">
      <c r="A233" s="9" t="s">
        <v>377</v>
      </c>
      <c r="B233" s="44">
        <v>1264.1907652865168</v>
      </c>
      <c r="C233" s="44">
        <v>1340.6059362748019</v>
      </c>
      <c r="D233" s="44">
        <v>1340.6059362748019</v>
      </c>
      <c r="E233" s="44"/>
      <c r="F233" s="44"/>
      <c r="G233" s="44"/>
      <c r="H233" s="44"/>
      <c r="I233" s="44"/>
      <c r="J233" s="44"/>
      <c r="K233" s="44"/>
      <c r="L233" s="44"/>
      <c r="M233" s="44"/>
    </row>
    <row r="234" spans="1:13" s="28" customFormat="1" ht="15.6">
      <c r="A234" s="9" t="s">
        <v>373</v>
      </c>
      <c r="B234" s="44">
        <v>1420</v>
      </c>
      <c r="C234" s="44">
        <v>1434.5775570159058</v>
      </c>
      <c r="D234" s="44">
        <v>1434.5775570159058</v>
      </c>
      <c r="E234" s="44"/>
      <c r="F234" s="44"/>
      <c r="G234" s="44"/>
      <c r="H234" s="44"/>
      <c r="I234" s="44"/>
      <c r="J234" s="44"/>
      <c r="K234" s="44"/>
      <c r="L234" s="44"/>
      <c r="M234" s="44"/>
    </row>
    <row r="235" spans="1:13" s="28" customFormat="1" ht="15.6">
      <c r="A235" s="9" t="s">
        <v>121</v>
      </c>
      <c r="B235" s="44">
        <v>1600</v>
      </c>
      <c r="C235" s="44">
        <v>1600</v>
      </c>
      <c r="D235" s="44">
        <v>1600</v>
      </c>
      <c r="E235" s="44"/>
      <c r="F235" s="44"/>
      <c r="G235" s="44"/>
      <c r="H235" s="44"/>
      <c r="I235" s="44"/>
      <c r="J235" s="44"/>
      <c r="K235" s="44"/>
      <c r="L235" s="44"/>
      <c r="M235" s="44"/>
    </row>
    <row r="236" spans="1:13" s="28" customFormat="1" ht="15.6">
      <c r="A236" s="9" t="s">
        <v>201</v>
      </c>
      <c r="B236" s="44">
        <v>1542</v>
      </c>
      <c r="C236" s="44">
        <v>1542</v>
      </c>
      <c r="D236" s="44">
        <v>1542</v>
      </c>
      <c r="E236" s="44"/>
      <c r="F236" s="44"/>
      <c r="G236" s="44"/>
      <c r="H236" s="44"/>
      <c r="I236" s="44"/>
      <c r="J236" s="44"/>
      <c r="K236" s="44"/>
      <c r="L236" s="44"/>
      <c r="M236" s="44"/>
    </row>
    <row r="237" spans="1:13" s="28" customFormat="1" ht="15.6">
      <c r="A237" s="9" t="s">
        <v>385</v>
      </c>
      <c r="B237" s="44">
        <v>1183</v>
      </c>
      <c r="C237" s="44">
        <v>1183</v>
      </c>
      <c r="D237" s="44">
        <v>1183</v>
      </c>
      <c r="E237" s="44"/>
      <c r="F237" s="44"/>
      <c r="G237" s="44"/>
      <c r="H237" s="44"/>
      <c r="I237" s="44"/>
      <c r="J237" s="44"/>
      <c r="K237" s="44"/>
      <c r="L237" s="44"/>
      <c r="M237" s="44"/>
    </row>
    <row r="238" spans="1:13" s="28" customFormat="1" ht="15.6">
      <c r="A238" s="9" t="s">
        <v>122</v>
      </c>
      <c r="B238" s="44">
        <v>1326.310110712476</v>
      </c>
      <c r="C238" s="44">
        <v>1326.310110712476</v>
      </c>
      <c r="D238" s="44">
        <v>1326.310110712476</v>
      </c>
      <c r="E238" s="44"/>
      <c r="F238" s="44"/>
      <c r="G238" s="44"/>
      <c r="H238" s="44"/>
      <c r="I238" s="44"/>
      <c r="J238" s="44"/>
      <c r="K238" s="44"/>
      <c r="L238" s="44"/>
      <c r="M238" s="44"/>
    </row>
    <row r="239" spans="1:13" s="28" customFormat="1" ht="15.6">
      <c r="A239" s="9" t="s">
        <v>123</v>
      </c>
      <c r="B239" s="44">
        <v>1767</v>
      </c>
      <c r="C239" s="44">
        <v>1784.8919453589174</v>
      </c>
      <c r="D239" s="44">
        <v>1790.2552992361977</v>
      </c>
      <c r="E239" s="44"/>
      <c r="F239" s="44"/>
      <c r="G239" s="44"/>
      <c r="H239" s="44"/>
      <c r="I239" s="44"/>
      <c r="J239" s="44"/>
      <c r="K239" s="44"/>
      <c r="L239" s="44"/>
      <c r="M239" s="44"/>
    </row>
    <row r="240" spans="1:13" s="28" customFormat="1" ht="15.6">
      <c r="A240" s="9" t="s">
        <v>386</v>
      </c>
      <c r="B240" s="44">
        <v>1199</v>
      </c>
      <c r="C240" s="44">
        <v>1199</v>
      </c>
      <c r="D240" s="44">
        <v>1199</v>
      </c>
      <c r="E240" s="44"/>
      <c r="F240" s="44"/>
      <c r="G240" s="44"/>
      <c r="H240" s="44"/>
      <c r="I240" s="44"/>
      <c r="J240" s="44"/>
      <c r="K240" s="44"/>
      <c r="L240" s="44"/>
      <c r="M240" s="44"/>
    </row>
    <row r="241" spans="1:13" s="28" customFormat="1" ht="15.6">
      <c r="A241" s="9" t="s">
        <v>379</v>
      </c>
      <c r="B241" s="44">
        <v>1376</v>
      </c>
      <c r="C241" s="44">
        <v>1376</v>
      </c>
      <c r="D241" s="44">
        <v>1441.9798892272811</v>
      </c>
      <c r="E241" s="44"/>
      <c r="F241" s="44"/>
      <c r="G241" s="44"/>
      <c r="H241" s="44"/>
      <c r="I241" s="44"/>
      <c r="J241" s="44"/>
      <c r="K241" s="44"/>
      <c r="L241" s="44"/>
      <c r="M241" s="44"/>
    </row>
    <row r="242" spans="1:13" s="28" customFormat="1" ht="15.6">
      <c r="A242" s="9" t="s">
        <v>378</v>
      </c>
      <c r="B242" s="44">
        <v>1234.0820817672961</v>
      </c>
      <c r="C242" s="44">
        <v>1234.0820817672961</v>
      </c>
      <c r="D242" s="44">
        <v>1234.0168415251514</v>
      </c>
      <c r="E242" s="44"/>
      <c r="F242" s="44"/>
      <c r="G242" s="44"/>
      <c r="H242" s="44"/>
      <c r="I242" s="44"/>
      <c r="J242" s="44"/>
      <c r="K242" s="44"/>
      <c r="L242" s="44"/>
      <c r="M242" s="44"/>
    </row>
    <row r="243" spans="1:13" s="28" customFormat="1" ht="15.6">
      <c r="A243" s="9" t="s">
        <v>124</v>
      </c>
      <c r="B243" s="44">
        <v>1618.527097356357</v>
      </c>
      <c r="C243" s="44">
        <v>1618.527097356357</v>
      </c>
      <c r="D243" s="44">
        <v>1618.527097356357</v>
      </c>
      <c r="E243" s="44"/>
      <c r="F243" s="44"/>
      <c r="G243" s="44"/>
      <c r="H243" s="44"/>
      <c r="I243" s="44"/>
      <c r="J243" s="44"/>
      <c r="K243" s="44"/>
      <c r="L243" s="44"/>
      <c r="M243" s="44"/>
    </row>
    <row r="244" spans="1:13" s="28" customFormat="1" ht="15.6">
      <c r="A244" s="9" t="s">
        <v>125</v>
      </c>
      <c r="B244" s="44">
        <v>1200</v>
      </c>
      <c r="C244" s="44">
        <v>1200</v>
      </c>
      <c r="D244" s="44">
        <v>1200</v>
      </c>
      <c r="E244" s="44"/>
      <c r="F244" s="44"/>
      <c r="G244" s="44"/>
      <c r="H244" s="44"/>
      <c r="I244" s="44"/>
      <c r="J244" s="44"/>
      <c r="K244" s="44"/>
      <c r="L244" s="44"/>
      <c r="M244" s="44"/>
    </row>
    <row r="245" spans="1:13" s="28" customFormat="1" ht="15.6">
      <c r="A245" s="9" t="s">
        <v>244</v>
      </c>
      <c r="B245" s="44">
        <v>1398.343235173294</v>
      </c>
      <c r="C245" s="44">
        <v>1398.343235173294</v>
      </c>
      <c r="D245" s="44">
        <v>1398.343235173294</v>
      </c>
      <c r="E245" s="44"/>
      <c r="F245" s="44"/>
      <c r="G245" s="44"/>
      <c r="H245" s="44"/>
      <c r="I245" s="44"/>
      <c r="J245" s="44"/>
      <c r="K245" s="44"/>
      <c r="L245" s="44"/>
      <c r="M245" s="44"/>
    </row>
    <row r="246" spans="1:13" s="28" customFormat="1" ht="15.6">
      <c r="A246" s="9" t="s">
        <v>126</v>
      </c>
      <c r="B246" s="44">
        <v>1743.4087382617611</v>
      </c>
      <c r="C246" s="44">
        <v>1743.4087382617611</v>
      </c>
      <c r="D246" s="44">
        <v>1743.4087382617611</v>
      </c>
      <c r="E246" s="44"/>
      <c r="F246" s="44"/>
      <c r="G246" s="44"/>
      <c r="H246" s="44"/>
      <c r="I246" s="44"/>
      <c r="J246" s="44"/>
      <c r="K246" s="44"/>
      <c r="L246" s="44"/>
      <c r="M246" s="44"/>
    </row>
    <row r="247" spans="1:13" s="28" customFormat="1" ht="15.6">
      <c r="A247" s="9" t="s">
        <v>127</v>
      </c>
      <c r="B247" s="44">
        <v>1455.1507210949098</v>
      </c>
      <c r="C247" s="44">
        <v>1455.1507210949098</v>
      </c>
      <c r="D247" s="44">
        <v>1455.1507210949098</v>
      </c>
      <c r="E247" s="44"/>
      <c r="F247" s="44"/>
      <c r="G247" s="44"/>
      <c r="H247" s="44"/>
      <c r="I247" s="44"/>
      <c r="J247" s="44"/>
      <c r="K247" s="44"/>
      <c r="L247" s="44"/>
      <c r="M247" s="44"/>
    </row>
    <row r="248" spans="1:13" s="28" customFormat="1" ht="15.6">
      <c r="A248" s="9" t="s">
        <v>128</v>
      </c>
      <c r="B248" s="44">
        <v>1200</v>
      </c>
      <c r="C248" s="44">
        <v>1200</v>
      </c>
      <c r="D248" s="44">
        <v>1200</v>
      </c>
      <c r="E248" s="44"/>
      <c r="F248" s="44"/>
      <c r="G248" s="44"/>
      <c r="H248" s="44"/>
      <c r="I248" s="44"/>
      <c r="J248" s="44"/>
      <c r="K248" s="44"/>
      <c r="L248" s="44"/>
      <c r="M248" s="44"/>
    </row>
    <row r="249" spans="1:13" s="28" customFormat="1" ht="15.6">
      <c r="A249" s="9" t="s">
        <v>129</v>
      </c>
      <c r="B249" s="44">
        <v>1815.6</v>
      </c>
      <c r="C249" s="44">
        <v>1815.6</v>
      </c>
      <c r="D249" s="44">
        <v>1815.6</v>
      </c>
      <c r="E249" s="44"/>
      <c r="F249" s="44"/>
      <c r="G249" s="44"/>
      <c r="H249" s="44"/>
      <c r="I249" s="44"/>
      <c r="J249" s="44"/>
      <c r="K249" s="44"/>
      <c r="L249" s="44"/>
      <c r="M249" s="44"/>
    </row>
    <row r="250" spans="1:13" s="28" customFormat="1" ht="15.6">
      <c r="A250" s="9" t="s">
        <v>130</v>
      </c>
      <c r="B250" s="44">
        <v>1687.6448220716261</v>
      </c>
      <c r="C250" s="44">
        <v>1687.6448220716261</v>
      </c>
      <c r="D250" s="44">
        <v>1687.6448220716261</v>
      </c>
      <c r="E250" s="44"/>
      <c r="F250" s="44"/>
      <c r="G250" s="44"/>
      <c r="H250" s="44"/>
      <c r="I250" s="44"/>
      <c r="J250" s="44"/>
      <c r="K250" s="44"/>
      <c r="L250" s="44"/>
      <c r="M250" s="44"/>
    </row>
    <row r="251" spans="1:13" s="28" customFormat="1" ht="15.6">
      <c r="A251" s="9" t="s">
        <v>131</v>
      </c>
      <c r="B251" s="44">
        <v>1900</v>
      </c>
      <c r="C251" s="44">
        <v>1900</v>
      </c>
      <c r="D251" s="44">
        <v>1900</v>
      </c>
      <c r="E251" s="44"/>
      <c r="F251" s="44"/>
      <c r="G251" s="44"/>
      <c r="H251" s="44"/>
      <c r="I251" s="44"/>
      <c r="J251" s="44"/>
      <c r="K251" s="44"/>
      <c r="L251" s="44"/>
      <c r="M251" s="44"/>
    </row>
    <row r="252" spans="1:13" s="28" customFormat="1" ht="15.6">
      <c r="A252" s="9" t="s">
        <v>132</v>
      </c>
      <c r="B252" s="44">
        <v>1616</v>
      </c>
      <c r="C252" s="44">
        <v>1616</v>
      </c>
      <c r="D252" s="44">
        <v>1616</v>
      </c>
      <c r="E252" s="44"/>
      <c r="F252" s="44"/>
      <c r="G252" s="44"/>
      <c r="H252" s="44"/>
      <c r="I252" s="44"/>
      <c r="J252" s="44"/>
      <c r="K252" s="44"/>
      <c r="L252" s="44"/>
      <c r="M252" s="44"/>
    </row>
    <row r="253" spans="1:13" s="28" customFormat="1" ht="15.6">
      <c r="A253" s="14" t="s">
        <v>253</v>
      </c>
      <c r="B253" s="44">
        <v>1541</v>
      </c>
      <c r="C253" s="44">
        <v>1541</v>
      </c>
      <c r="D253" s="44">
        <v>1579.2560646553879</v>
      </c>
      <c r="E253" s="44"/>
      <c r="F253" s="44"/>
      <c r="G253" s="44"/>
      <c r="H253" s="44"/>
      <c r="I253" s="44"/>
      <c r="J253" s="44"/>
      <c r="K253" s="44"/>
      <c r="L253" s="44"/>
      <c r="M253" s="44"/>
    </row>
    <row r="254" spans="1:13" s="28" customFormat="1" ht="15.6">
      <c r="A254" s="9" t="s">
        <v>133</v>
      </c>
      <c r="B254" s="44">
        <v>1620</v>
      </c>
      <c r="C254" s="44">
        <v>1620</v>
      </c>
      <c r="D254" s="44">
        <v>1636.6119517308325</v>
      </c>
      <c r="E254" s="44"/>
      <c r="F254" s="44"/>
      <c r="G254" s="44"/>
      <c r="H254" s="44"/>
      <c r="I254" s="44"/>
      <c r="J254" s="44"/>
      <c r="K254" s="44"/>
      <c r="L254" s="44"/>
      <c r="M254" s="44"/>
    </row>
    <row r="255" spans="1:13" s="28" customFormat="1" ht="15.6">
      <c r="A255" s="9" t="s">
        <v>151</v>
      </c>
      <c r="B255" s="44">
        <v>1223</v>
      </c>
      <c r="C255" s="44">
        <v>1223</v>
      </c>
      <c r="D255" s="44">
        <v>1223</v>
      </c>
      <c r="E255" s="44"/>
      <c r="F255" s="44"/>
      <c r="G255" s="44"/>
      <c r="H255" s="44"/>
      <c r="I255" s="44"/>
      <c r="J255" s="44"/>
      <c r="K255" s="44"/>
      <c r="L255" s="44"/>
      <c r="M255" s="44"/>
    </row>
    <row r="256" spans="1:13" s="28" customFormat="1" ht="15.6">
      <c r="A256" s="9" t="s">
        <v>134</v>
      </c>
      <c r="B256" s="44">
        <v>1900</v>
      </c>
      <c r="C256" s="44">
        <v>1900</v>
      </c>
      <c r="D256" s="44">
        <v>1900</v>
      </c>
      <c r="E256" s="44"/>
      <c r="F256" s="44"/>
      <c r="G256" s="44"/>
      <c r="H256" s="44"/>
      <c r="I256" s="44"/>
      <c r="J256" s="44"/>
      <c r="K256" s="44"/>
      <c r="L256" s="44"/>
      <c r="M256" s="44"/>
    </row>
    <row r="257" spans="1:13" s="28" customFormat="1" ht="15.6">
      <c r="A257" s="9" t="s">
        <v>135</v>
      </c>
      <c r="B257" s="44">
        <v>1200</v>
      </c>
      <c r="C257" s="44">
        <v>1200</v>
      </c>
      <c r="D257" s="44">
        <v>1200</v>
      </c>
      <c r="E257" s="44"/>
      <c r="F257" s="44"/>
      <c r="G257" s="44"/>
      <c r="H257" s="44"/>
      <c r="I257" s="44"/>
      <c r="J257" s="44"/>
      <c r="K257" s="44"/>
      <c r="L257" s="44"/>
      <c r="M257" s="44"/>
    </row>
    <row r="258" spans="1:13" s="28" customFormat="1" ht="15.6">
      <c r="A258" s="9" t="s">
        <v>239</v>
      </c>
      <c r="B258" s="44">
        <v>1268.6406001504174</v>
      </c>
      <c r="C258" s="44">
        <v>1268.6406001504174</v>
      </c>
      <c r="D258" s="44">
        <v>1268.6406001504174</v>
      </c>
      <c r="E258" s="44"/>
      <c r="F258" s="44"/>
      <c r="G258" s="44"/>
      <c r="H258" s="44"/>
      <c r="I258" s="44"/>
      <c r="J258" s="44"/>
      <c r="K258" s="44"/>
      <c r="L258" s="44"/>
      <c r="M258" s="44"/>
    </row>
    <row r="259" spans="1:13" s="28" customFormat="1" ht="15.6">
      <c r="A259" s="9" t="s">
        <v>241</v>
      </c>
      <c r="B259" s="44">
        <v>1196.5630965710679</v>
      </c>
      <c r="C259" s="44">
        <v>1196.5630965710679</v>
      </c>
      <c r="D259" s="44">
        <v>1196.5630965710679</v>
      </c>
      <c r="E259" s="44"/>
      <c r="F259" s="44"/>
      <c r="G259" s="44"/>
      <c r="H259" s="44"/>
      <c r="I259" s="44"/>
      <c r="J259" s="44"/>
      <c r="K259" s="44"/>
      <c r="L259" s="44"/>
      <c r="M259" s="44"/>
    </row>
    <row r="260" spans="1:13" s="28" customFormat="1" ht="15.6">
      <c r="A260" s="9" t="s">
        <v>265</v>
      </c>
      <c r="B260" s="44">
        <v>1001</v>
      </c>
      <c r="C260" s="44">
        <v>1001</v>
      </c>
      <c r="D260" s="44">
        <v>1001</v>
      </c>
      <c r="E260" s="44"/>
      <c r="F260" s="44"/>
      <c r="G260" s="44"/>
      <c r="H260" s="44"/>
      <c r="I260" s="44"/>
      <c r="J260" s="44"/>
      <c r="K260" s="44"/>
      <c r="L260" s="44"/>
      <c r="M260" s="44"/>
    </row>
    <row r="261" spans="1:13" s="28" customFormat="1" ht="15.6">
      <c r="A261" s="9" t="s">
        <v>136</v>
      </c>
      <c r="B261" s="44">
        <v>1600</v>
      </c>
      <c r="C261" s="44">
        <v>1600</v>
      </c>
      <c r="D261" s="44">
        <v>1600</v>
      </c>
      <c r="E261" s="44"/>
      <c r="F261" s="44"/>
      <c r="G261" s="44"/>
      <c r="H261" s="44"/>
      <c r="I261" s="44"/>
      <c r="J261" s="44"/>
      <c r="K261" s="44"/>
      <c r="L261" s="44"/>
      <c r="M261" s="44"/>
    </row>
    <row r="262" spans="1:13" s="28" customFormat="1" ht="15.6">
      <c r="A262" s="9" t="s">
        <v>163</v>
      </c>
      <c r="B262" s="44">
        <v>1457.0165362859748</v>
      </c>
      <c r="C262" s="44">
        <v>1457.0165362859748</v>
      </c>
      <c r="D262" s="44">
        <v>1457.0165362859748</v>
      </c>
      <c r="E262" s="44"/>
      <c r="F262" s="44"/>
      <c r="G262" s="44"/>
      <c r="H262" s="44"/>
      <c r="I262" s="44"/>
      <c r="J262" s="44"/>
      <c r="K262" s="44"/>
      <c r="L262" s="44"/>
      <c r="M262" s="44"/>
    </row>
    <row r="263" spans="1:13" s="28" customFormat="1" ht="15.6">
      <c r="A263" s="9" t="s">
        <v>149</v>
      </c>
      <c r="B263" s="44">
        <v>1854</v>
      </c>
      <c r="C263" s="44">
        <v>1854</v>
      </c>
      <c r="D263" s="44">
        <v>1854</v>
      </c>
      <c r="E263" s="44"/>
      <c r="F263" s="44"/>
      <c r="G263" s="44"/>
      <c r="H263" s="44"/>
      <c r="I263" s="44"/>
      <c r="J263" s="44"/>
      <c r="K263" s="44"/>
      <c r="L263" s="44"/>
      <c r="M263" s="44"/>
    </row>
    <row r="264" spans="1:13" s="28" customFormat="1" ht="15.6">
      <c r="A264" s="9" t="s">
        <v>387</v>
      </c>
      <c r="B264" s="44">
        <v>1217</v>
      </c>
      <c r="C264" s="44">
        <v>1217</v>
      </c>
      <c r="D264" s="44">
        <v>1217</v>
      </c>
      <c r="E264" s="44"/>
      <c r="F264" s="44"/>
      <c r="G264" s="44"/>
      <c r="H264" s="44"/>
      <c r="I264" s="44"/>
      <c r="J264" s="44"/>
      <c r="K264" s="44"/>
      <c r="L264" s="44"/>
      <c r="M264" s="44"/>
    </row>
    <row r="265" spans="1:13" s="28" customFormat="1" ht="15.6">
      <c r="A265" s="9" t="s">
        <v>137</v>
      </c>
      <c r="B265" s="44">
        <v>1200</v>
      </c>
      <c r="C265" s="44">
        <v>1200</v>
      </c>
      <c r="D265" s="44">
        <v>1200</v>
      </c>
      <c r="E265" s="44"/>
      <c r="F265" s="44"/>
      <c r="G265" s="44"/>
      <c r="H265" s="44"/>
      <c r="I265" s="44"/>
      <c r="J265" s="44"/>
      <c r="K265" s="44"/>
      <c r="L265" s="44"/>
      <c r="M265" s="44"/>
    </row>
    <row r="266" spans="1:13" s="28" customFormat="1" ht="15.6">
      <c r="A266" s="9" t="s">
        <v>138</v>
      </c>
      <c r="B266" s="44">
        <v>1430</v>
      </c>
      <c r="C266" s="44">
        <v>1430</v>
      </c>
      <c r="D266" s="44">
        <v>1430</v>
      </c>
      <c r="E266" s="44"/>
      <c r="F266" s="44"/>
      <c r="G266" s="44"/>
      <c r="H266" s="44"/>
      <c r="I266" s="44"/>
      <c r="J266" s="44"/>
      <c r="K266" s="44"/>
      <c r="L266" s="44"/>
      <c r="M266" s="44"/>
    </row>
    <row r="267" spans="1:13" s="28" customFormat="1" ht="15.6">
      <c r="A267" s="9" t="s">
        <v>390</v>
      </c>
      <c r="B267" s="44">
        <v>1188.9428679973239</v>
      </c>
      <c r="C267" s="44">
        <v>1188.9428679973239</v>
      </c>
      <c r="D267" s="44">
        <v>1188.9428679973239</v>
      </c>
      <c r="E267" s="44"/>
      <c r="F267" s="44"/>
      <c r="G267" s="44"/>
      <c r="H267" s="44"/>
      <c r="I267" s="44"/>
      <c r="J267" s="44"/>
      <c r="K267" s="44"/>
      <c r="L267" s="44"/>
      <c r="M267" s="44"/>
    </row>
    <row r="268" spans="1:13" s="28" customFormat="1" ht="15.6">
      <c r="A268" s="9" t="s">
        <v>273</v>
      </c>
      <c r="B268" s="44">
        <v>1290.8596966402656</v>
      </c>
      <c r="C268" s="44">
        <v>1290.8596966402656</v>
      </c>
      <c r="D268" s="44">
        <v>1290.8596966402656</v>
      </c>
      <c r="E268" s="44"/>
      <c r="F268" s="44"/>
      <c r="G268" s="44"/>
      <c r="H268" s="44"/>
      <c r="I268" s="44"/>
      <c r="J268" s="44"/>
      <c r="K268" s="44"/>
      <c r="L268" s="44"/>
      <c r="M268" s="44"/>
    </row>
  </sheetData>
  <protectedRanges>
    <protectedRange sqref="A177" name="Diapazons2_2"/>
    <protectedRange sqref="A199" name="Diapazons2_2_1"/>
    <protectedRange sqref="A256:A261" name="Diapazons1_1"/>
  </protectedRanges>
  <autoFilter ref="A1:M265">
    <sortState ref="A2:M268">
      <sortCondition ref="A1:A265"/>
    </sortState>
  </autoFilter>
  <conditionalFormatting sqref="A1">
    <cfRule type="duplicateValues" dxfId="570" priority="1007"/>
  </conditionalFormatting>
  <conditionalFormatting sqref="A1">
    <cfRule type="duplicateValues" dxfId="569" priority="1012"/>
  </conditionalFormatting>
  <conditionalFormatting sqref="A2">
    <cfRule type="duplicateValues" dxfId="568" priority="1002"/>
  </conditionalFormatting>
  <conditionalFormatting sqref="A2">
    <cfRule type="duplicateValues" dxfId="567" priority="1001"/>
  </conditionalFormatting>
  <conditionalFormatting sqref="A2">
    <cfRule type="duplicateValues" dxfId="566" priority="1014"/>
  </conditionalFormatting>
  <conditionalFormatting sqref="A2">
    <cfRule type="duplicateValues" dxfId="565" priority="1015"/>
  </conditionalFormatting>
  <conditionalFormatting sqref="A2">
    <cfRule type="duplicateValues" dxfId="564" priority="1016"/>
  </conditionalFormatting>
  <conditionalFormatting sqref="A2">
    <cfRule type="duplicateValues" dxfId="563" priority="1017"/>
  </conditionalFormatting>
  <conditionalFormatting sqref="A2">
    <cfRule type="duplicateValues" dxfId="562" priority="1018"/>
  </conditionalFormatting>
  <conditionalFormatting sqref="A2">
    <cfRule type="duplicateValues" dxfId="561" priority="1020"/>
  </conditionalFormatting>
  <conditionalFormatting sqref="A2">
    <cfRule type="duplicateValues" dxfId="560" priority="1021"/>
  </conditionalFormatting>
  <conditionalFormatting sqref="A1">
    <cfRule type="duplicateValues" dxfId="559" priority="8734"/>
  </conditionalFormatting>
  <conditionalFormatting sqref="A1:A2">
    <cfRule type="duplicateValues" dxfId="558" priority="8740"/>
  </conditionalFormatting>
  <conditionalFormatting sqref="A1:A2">
    <cfRule type="duplicateValues" dxfId="557" priority="8742"/>
    <cfRule type="duplicateValues" dxfId="556" priority="8743"/>
  </conditionalFormatting>
  <conditionalFormatting sqref="A3:A6 A8:A145">
    <cfRule type="duplicateValues" dxfId="555" priority="896"/>
  </conditionalFormatting>
  <conditionalFormatting sqref="A3:A6 A8:A145">
    <cfRule type="duplicateValues" dxfId="554" priority="895"/>
  </conditionalFormatting>
  <conditionalFormatting sqref="A3:A6 A8:A145">
    <cfRule type="duplicateValues" dxfId="553" priority="897"/>
  </conditionalFormatting>
  <conditionalFormatting sqref="A3:A6 A8:A145">
    <cfRule type="duplicateValues" dxfId="552" priority="898"/>
  </conditionalFormatting>
  <conditionalFormatting sqref="A3:A6 A8:A145">
    <cfRule type="duplicateValues" dxfId="551" priority="899"/>
  </conditionalFormatting>
  <conditionalFormatting sqref="A3:A6 A8:A145">
    <cfRule type="duplicateValues" dxfId="550" priority="900"/>
  </conditionalFormatting>
  <conditionalFormatting sqref="A3:A6 A8:A145">
    <cfRule type="duplicateValues" dxfId="549" priority="901"/>
  </conditionalFormatting>
  <conditionalFormatting sqref="A3:A6 A8:A145">
    <cfRule type="duplicateValues" dxfId="548" priority="902"/>
  </conditionalFormatting>
  <conditionalFormatting sqref="A3:A6 A8:A145">
    <cfRule type="duplicateValues" dxfId="547" priority="903"/>
  </conditionalFormatting>
  <conditionalFormatting sqref="A3:A6 A8:A145">
    <cfRule type="duplicateValues" dxfId="546" priority="904"/>
  </conditionalFormatting>
  <conditionalFormatting sqref="A3:A6 A8:A145">
    <cfRule type="duplicateValues" dxfId="545" priority="905"/>
    <cfRule type="duplicateValues" dxfId="544" priority="906"/>
  </conditionalFormatting>
  <conditionalFormatting sqref="A3:A6 A8:A145">
    <cfRule type="duplicateValues" dxfId="543" priority="894"/>
  </conditionalFormatting>
  <conditionalFormatting sqref="A146">
    <cfRule type="duplicateValues" dxfId="542" priority="883"/>
  </conditionalFormatting>
  <conditionalFormatting sqref="A146">
    <cfRule type="duplicateValues" dxfId="541" priority="884"/>
  </conditionalFormatting>
  <conditionalFormatting sqref="A146">
    <cfRule type="duplicateValues" dxfId="540" priority="892"/>
    <cfRule type="duplicateValues" dxfId="539" priority="893"/>
  </conditionalFormatting>
  <conditionalFormatting sqref="A146">
    <cfRule type="duplicateValues" dxfId="538" priority="856"/>
  </conditionalFormatting>
  <conditionalFormatting sqref="A146">
    <cfRule type="duplicateValues" dxfId="537" priority="855"/>
  </conditionalFormatting>
  <conditionalFormatting sqref="A146">
    <cfRule type="duplicateValues" dxfId="536" priority="857"/>
  </conditionalFormatting>
  <conditionalFormatting sqref="A146">
    <cfRule type="duplicateValues" dxfId="535" priority="858"/>
  </conditionalFormatting>
  <conditionalFormatting sqref="A146">
    <cfRule type="duplicateValues" dxfId="534" priority="859"/>
  </conditionalFormatting>
  <conditionalFormatting sqref="A146">
    <cfRule type="duplicateValues" dxfId="533" priority="860"/>
  </conditionalFormatting>
  <conditionalFormatting sqref="A146">
    <cfRule type="duplicateValues" dxfId="532" priority="861"/>
  </conditionalFormatting>
  <conditionalFormatting sqref="A146">
    <cfRule type="duplicateValues" dxfId="531" priority="862"/>
  </conditionalFormatting>
  <conditionalFormatting sqref="A146">
    <cfRule type="duplicateValues" dxfId="530" priority="863"/>
  </conditionalFormatting>
  <conditionalFormatting sqref="A146">
    <cfRule type="duplicateValues" dxfId="529" priority="864"/>
  </conditionalFormatting>
  <conditionalFormatting sqref="A146">
    <cfRule type="duplicateValues" dxfId="528" priority="865"/>
    <cfRule type="duplicateValues" dxfId="527" priority="866"/>
  </conditionalFormatting>
  <conditionalFormatting sqref="A146">
    <cfRule type="duplicateValues" dxfId="526" priority="854"/>
  </conditionalFormatting>
  <conditionalFormatting sqref="A147:A149">
    <cfRule type="duplicateValues" dxfId="525" priority="837"/>
  </conditionalFormatting>
  <conditionalFormatting sqref="A147:A149">
    <cfRule type="duplicateValues" dxfId="524" priority="838"/>
  </conditionalFormatting>
  <conditionalFormatting sqref="A147:A149">
    <cfRule type="duplicateValues" dxfId="523" priority="839"/>
    <cfRule type="duplicateValues" dxfId="522" priority="840"/>
  </conditionalFormatting>
  <conditionalFormatting sqref="A147:A149">
    <cfRule type="duplicateValues" dxfId="521" priority="836"/>
  </conditionalFormatting>
  <conditionalFormatting sqref="A147:A149">
    <cfRule type="duplicateValues" dxfId="520" priority="825"/>
  </conditionalFormatting>
  <conditionalFormatting sqref="A147:A149">
    <cfRule type="duplicateValues" dxfId="519" priority="824"/>
  </conditionalFormatting>
  <conditionalFormatting sqref="A147:A149">
    <cfRule type="duplicateValues" dxfId="518" priority="826"/>
  </conditionalFormatting>
  <conditionalFormatting sqref="A147:A149">
    <cfRule type="duplicateValues" dxfId="517" priority="827"/>
  </conditionalFormatting>
  <conditionalFormatting sqref="A147:A149">
    <cfRule type="duplicateValues" dxfId="516" priority="828"/>
  </conditionalFormatting>
  <conditionalFormatting sqref="A147:A149">
    <cfRule type="duplicateValues" dxfId="515" priority="829"/>
  </conditionalFormatting>
  <conditionalFormatting sqref="A147:A149">
    <cfRule type="duplicateValues" dxfId="514" priority="830"/>
  </conditionalFormatting>
  <conditionalFormatting sqref="A147:A149">
    <cfRule type="duplicateValues" dxfId="513" priority="831"/>
  </conditionalFormatting>
  <conditionalFormatting sqref="A147:A149">
    <cfRule type="duplicateValues" dxfId="512" priority="832"/>
  </conditionalFormatting>
  <conditionalFormatting sqref="A147:A149">
    <cfRule type="duplicateValues" dxfId="511" priority="833"/>
  </conditionalFormatting>
  <conditionalFormatting sqref="A147:A149">
    <cfRule type="duplicateValues" dxfId="510" priority="834"/>
    <cfRule type="duplicateValues" dxfId="509" priority="835"/>
  </conditionalFormatting>
  <conditionalFormatting sqref="A147:A149">
    <cfRule type="duplicateValues" dxfId="508" priority="823"/>
  </conditionalFormatting>
  <conditionalFormatting sqref="A150:A152">
    <cfRule type="duplicateValues" dxfId="507" priority="819"/>
  </conditionalFormatting>
  <conditionalFormatting sqref="A150:A152">
    <cfRule type="duplicateValues" dxfId="506" priority="820"/>
  </conditionalFormatting>
  <conditionalFormatting sqref="A150:A152">
    <cfRule type="duplicateValues" dxfId="505" priority="821"/>
    <cfRule type="duplicateValues" dxfId="504" priority="822"/>
  </conditionalFormatting>
  <conditionalFormatting sqref="A150:A152">
    <cfRule type="duplicateValues" dxfId="503" priority="818"/>
  </conditionalFormatting>
  <conditionalFormatting sqref="A150:A152">
    <cfRule type="duplicateValues" dxfId="502" priority="807"/>
  </conditionalFormatting>
  <conditionalFormatting sqref="A150:A152">
    <cfRule type="duplicateValues" dxfId="501" priority="806"/>
  </conditionalFormatting>
  <conditionalFormatting sqref="A150:A152">
    <cfRule type="duplicateValues" dxfId="500" priority="808"/>
  </conditionalFormatting>
  <conditionalFormatting sqref="A150:A152">
    <cfRule type="duplicateValues" dxfId="499" priority="809"/>
  </conditionalFormatting>
  <conditionalFormatting sqref="A150:A152">
    <cfRule type="duplicateValues" dxfId="498" priority="810"/>
  </conditionalFormatting>
  <conditionalFormatting sqref="A150:A152">
    <cfRule type="duplicateValues" dxfId="497" priority="811"/>
  </conditionalFormatting>
  <conditionalFormatting sqref="A150:A152">
    <cfRule type="duplicateValues" dxfId="496" priority="812"/>
  </conditionalFormatting>
  <conditionalFormatting sqref="A150:A152">
    <cfRule type="duplicateValues" dxfId="495" priority="813"/>
  </conditionalFormatting>
  <conditionalFormatting sqref="A150:A152">
    <cfRule type="duplicateValues" dxfId="494" priority="814"/>
  </conditionalFormatting>
  <conditionalFormatting sqref="A150:A152">
    <cfRule type="duplicateValues" dxfId="493" priority="815"/>
  </conditionalFormatting>
  <conditionalFormatting sqref="A150:A152">
    <cfRule type="duplicateValues" dxfId="492" priority="816"/>
    <cfRule type="duplicateValues" dxfId="491" priority="817"/>
  </conditionalFormatting>
  <conditionalFormatting sqref="A150:A152">
    <cfRule type="duplicateValues" dxfId="490" priority="805"/>
  </conditionalFormatting>
  <conditionalFormatting sqref="A7">
    <cfRule type="duplicateValues" dxfId="489" priority="797"/>
  </conditionalFormatting>
  <conditionalFormatting sqref="A7">
    <cfRule type="duplicateValues" dxfId="488" priority="795"/>
    <cfRule type="duplicateValues" dxfId="487" priority="796"/>
  </conditionalFormatting>
  <conditionalFormatting sqref="A7">
    <cfRule type="duplicateValues" dxfId="486" priority="798"/>
  </conditionalFormatting>
  <conditionalFormatting sqref="A7">
    <cfRule type="duplicateValues" dxfId="485" priority="799"/>
  </conditionalFormatting>
  <conditionalFormatting sqref="A7">
    <cfRule type="duplicateValues" dxfId="484" priority="800"/>
  </conditionalFormatting>
  <conditionalFormatting sqref="A7">
    <cfRule type="duplicateValues" dxfId="483" priority="801"/>
  </conditionalFormatting>
  <conditionalFormatting sqref="A7">
    <cfRule type="duplicateValues" dxfId="482" priority="802"/>
  </conditionalFormatting>
  <conditionalFormatting sqref="A7">
    <cfRule type="duplicateValues" dxfId="481" priority="803"/>
  </conditionalFormatting>
  <conditionalFormatting sqref="A7">
    <cfRule type="duplicateValues" dxfId="480" priority="804"/>
  </conditionalFormatting>
  <conditionalFormatting sqref="A153">
    <cfRule type="duplicateValues" dxfId="479" priority="791"/>
  </conditionalFormatting>
  <conditionalFormatting sqref="A153">
    <cfRule type="duplicateValues" dxfId="478" priority="792"/>
  </conditionalFormatting>
  <conditionalFormatting sqref="A153">
    <cfRule type="duplicateValues" dxfId="477" priority="793"/>
    <cfRule type="duplicateValues" dxfId="476" priority="794"/>
  </conditionalFormatting>
  <conditionalFormatting sqref="A153">
    <cfRule type="duplicateValues" dxfId="475" priority="790"/>
  </conditionalFormatting>
  <conditionalFormatting sqref="A153">
    <cfRule type="duplicateValues" dxfId="474" priority="779"/>
  </conditionalFormatting>
  <conditionalFormatting sqref="A153">
    <cfRule type="duplicateValues" dxfId="473" priority="778"/>
  </conditionalFormatting>
  <conditionalFormatting sqref="A153">
    <cfRule type="duplicateValues" dxfId="472" priority="780"/>
  </conditionalFormatting>
  <conditionalFormatting sqref="A153">
    <cfRule type="duplicateValues" dxfId="471" priority="781"/>
  </conditionalFormatting>
  <conditionalFormatting sqref="A153">
    <cfRule type="duplicateValues" dxfId="470" priority="782"/>
  </conditionalFormatting>
  <conditionalFormatting sqref="A153">
    <cfRule type="duplicateValues" dxfId="469" priority="783"/>
  </conditionalFormatting>
  <conditionalFormatting sqref="A153">
    <cfRule type="duplicateValues" dxfId="468" priority="784"/>
  </conditionalFormatting>
  <conditionalFormatting sqref="A153">
    <cfRule type="duplicateValues" dxfId="467" priority="785"/>
  </conditionalFormatting>
  <conditionalFormatting sqref="A153">
    <cfRule type="duplicateValues" dxfId="466" priority="786"/>
  </conditionalFormatting>
  <conditionalFormatting sqref="A153">
    <cfRule type="duplicateValues" dxfId="465" priority="787"/>
  </conditionalFormatting>
  <conditionalFormatting sqref="A153">
    <cfRule type="duplicateValues" dxfId="464" priority="788"/>
    <cfRule type="duplicateValues" dxfId="463" priority="789"/>
  </conditionalFormatting>
  <conditionalFormatting sqref="A153">
    <cfRule type="duplicateValues" dxfId="462" priority="777"/>
  </conditionalFormatting>
  <conditionalFormatting sqref="A154">
    <cfRule type="duplicateValues" dxfId="461" priority="773"/>
  </conditionalFormatting>
  <conditionalFormatting sqref="A154">
    <cfRule type="duplicateValues" dxfId="460" priority="774"/>
  </conditionalFormatting>
  <conditionalFormatting sqref="A154">
    <cfRule type="duplicateValues" dxfId="459" priority="775"/>
    <cfRule type="duplicateValues" dxfId="458" priority="776"/>
  </conditionalFormatting>
  <conditionalFormatting sqref="A154">
    <cfRule type="duplicateValues" dxfId="457" priority="772"/>
  </conditionalFormatting>
  <conditionalFormatting sqref="A154">
    <cfRule type="duplicateValues" dxfId="456" priority="761"/>
  </conditionalFormatting>
  <conditionalFormatting sqref="A154">
    <cfRule type="duplicateValues" dxfId="455" priority="760"/>
  </conditionalFormatting>
  <conditionalFormatting sqref="A154">
    <cfRule type="duplicateValues" dxfId="454" priority="762"/>
  </conditionalFormatting>
  <conditionalFormatting sqref="A154">
    <cfRule type="duplicateValues" dxfId="453" priority="763"/>
  </conditionalFormatting>
  <conditionalFormatting sqref="A154">
    <cfRule type="duplicateValues" dxfId="452" priority="764"/>
  </conditionalFormatting>
  <conditionalFormatting sqref="A154">
    <cfRule type="duplicateValues" dxfId="451" priority="765"/>
  </conditionalFormatting>
  <conditionalFormatting sqref="A154">
    <cfRule type="duplicateValues" dxfId="450" priority="766"/>
  </conditionalFormatting>
  <conditionalFormatting sqref="A154">
    <cfRule type="duplicateValues" dxfId="449" priority="767"/>
  </conditionalFormatting>
  <conditionalFormatting sqref="A154">
    <cfRule type="duplicateValues" dxfId="448" priority="768"/>
  </conditionalFormatting>
  <conditionalFormatting sqref="A154">
    <cfRule type="duplicateValues" dxfId="447" priority="769"/>
  </conditionalFormatting>
  <conditionalFormatting sqref="A154">
    <cfRule type="duplicateValues" dxfId="446" priority="770"/>
    <cfRule type="duplicateValues" dxfId="445" priority="771"/>
  </conditionalFormatting>
  <conditionalFormatting sqref="A154">
    <cfRule type="duplicateValues" dxfId="444" priority="759"/>
  </conditionalFormatting>
  <conditionalFormatting sqref="A155">
    <cfRule type="duplicateValues" dxfId="443" priority="755"/>
  </conditionalFormatting>
  <conditionalFormatting sqref="A155">
    <cfRule type="duplicateValues" dxfId="442" priority="756"/>
  </conditionalFormatting>
  <conditionalFormatting sqref="A155">
    <cfRule type="duplicateValues" dxfId="441" priority="757"/>
    <cfRule type="duplicateValues" dxfId="440" priority="758"/>
  </conditionalFormatting>
  <conditionalFormatting sqref="A155">
    <cfRule type="duplicateValues" dxfId="439" priority="754"/>
  </conditionalFormatting>
  <conditionalFormatting sqref="A155">
    <cfRule type="duplicateValues" dxfId="438" priority="743"/>
  </conditionalFormatting>
  <conditionalFormatting sqref="A155">
    <cfRule type="duplicateValues" dxfId="437" priority="742"/>
  </conditionalFormatting>
  <conditionalFormatting sqref="A155">
    <cfRule type="duplicateValues" dxfId="436" priority="744"/>
  </conditionalFormatting>
  <conditionalFormatting sqref="A155">
    <cfRule type="duplicateValues" dxfId="435" priority="745"/>
  </conditionalFormatting>
  <conditionalFormatting sqref="A155">
    <cfRule type="duplicateValues" dxfId="434" priority="746"/>
  </conditionalFormatting>
  <conditionalFormatting sqref="A155">
    <cfRule type="duplicateValues" dxfId="433" priority="747"/>
  </conditionalFormatting>
  <conditionalFormatting sqref="A155">
    <cfRule type="duplicateValues" dxfId="432" priority="748"/>
  </conditionalFormatting>
  <conditionalFormatting sqref="A155">
    <cfRule type="duplicateValues" dxfId="431" priority="749"/>
  </conditionalFormatting>
  <conditionalFormatting sqref="A155">
    <cfRule type="duplicateValues" dxfId="430" priority="750"/>
  </conditionalFormatting>
  <conditionalFormatting sqref="A155">
    <cfRule type="duplicateValues" dxfId="429" priority="751"/>
  </conditionalFormatting>
  <conditionalFormatting sqref="A155">
    <cfRule type="duplicateValues" dxfId="428" priority="752"/>
    <cfRule type="duplicateValues" dxfId="427" priority="753"/>
  </conditionalFormatting>
  <conditionalFormatting sqref="A155">
    <cfRule type="duplicateValues" dxfId="426" priority="741"/>
  </conditionalFormatting>
  <conditionalFormatting sqref="A156">
    <cfRule type="duplicateValues" dxfId="425" priority="737"/>
  </conditionalFormatting>
  <conditionalFormatting sqref="A156">
    <cfRule type="duplicateValues" dxfId="424" priority="738"/>
  </conditionalFormatting>
  <conditionalFormatting sqref="A156">
    <cfRule type="duplicateValues" dxfId="423" priority="739"/>
    <cfRule type="duplicateValues" dxfId="422" priority="740"/>
  </conditionalFormatting>
  <conditionalFormatting sqref="A156">
    <cfRule type="duplicateValues" dxfId="421" priority="736"/>
  </conditionalFormatting>
  <conditionalFormatting sqref="A156">
    <cfRule type="duplicateValues" dxfId="420" priority="725"/>
  </conditionalFormatting>
  <conditionalFormatting sqref="A156">
    <cfRule type="duplicateValues" dxfId="419" priority="724"/>
  </conditionalFormatting>
  <conditionalFormatting sqref="A156">
    <cfRule type="duplicateValues" dxfId="418" priority="726"/>
  </conditionalFormatting>
  <conditionalFormatting sqref="A156">
    <cfRule type="duplicateValues" dxfId="417" priority="727"/>
  </conditionalFormatting>
  <conditionalFormatting sqref="A156">
    <cfRule type="duplicateValues" dxfId="416" priority="728"/>
  </conditionalFormatting>
  <conditionalFormatting sqref="A156">
    <cfRule type="duplicateValues" dxfId="415" priority="729"/>
  </conditionalFormatting>
  <conditionalFormatting sqref="A156">
    <cfRule type="duplicateValues" dxfId="414" priority="730"/>
  </conditionalFormatting>
  <conditionalFormatting sqref="A156">
    <cfRule type="duplicateValues" dxfId="413" priority="731"/>
  </conditionalFormatting>
  <conditionalFormatting sqref="A156">
    <cfRule type="duplicateValues" dxfId="412" priority="732"/>
  </conditionalFormatting>
  <conditionalFormatting sqref="A156">
    <cfRule type="duplicateValues" dxfId="411" priority="733"/>
  </conditionalFormatting>
  <conditionalFormatting sqref="A156">
    <cfRule type="duplicateValues" dxfId="410" priority="734"/>
    <cfRule type="duplicateValues" dxfId="409" priority="735"/>
  </conditionalFormatting>
  <conditionalFormatting sqref="A156">
    <cfRule type="duplicateValues" dxfId="408" priority="723"/>
  </conditionalFormatting>
  <conditionalFormatting sqref="A157">
    <cfRule type="duplicateValues" dxfId="407" priority="718"/>
  </conditionalFormatting>
  <conditionalFormatting sqref="A157">
    <cfRule type="duplicateValues" dxfId="406" priority="719"/>
  </conditionalFormatting>
  <conditionalFormatting sqref="A157">
    <cfRule type="duplicateValues" dxfId="405" priority="720"/>
    <cfRule type="duplicateValues" dxfId="404" priority="721"/>
  </conditionalFormatting>
  <conditionalFormatting sqref="A157">
    <cfRule type="duplicateValues" dxfId="403" priority="717"/>
  </conditionalFormatting>
  <conditionalFormatting sqref="A157">
    <cfRule type="duplicateValues" dxfId="402" priority="706"/>
  </conditionalFormatting>
  <conditionalFormatting sqref="A157">
    <cfRule type="duplicateValues" dxfId="401" priority="705"/>
  </conditionalFormatting>
  <conditionalFormatting sqref="A157">
    <cfRule type="duplicateValues" dxfId="400" priority="707"/>
  </conditionalFormatting>
  <conditionalFormatting sqref="A157">
    <cfRule type="duplicateValues" dxfId="399" priority="708"/>
  </conditionalFormatting>
  <conditionalFormatting sqref="A157">
    <cfRule type="duplicateValues" dxfId="398" priority="709"/>
  </conditionalFormatting>
  <conditionalFormatting sqref="A157">
    <cfRule type="duplicateValues" dxfId="397" priority="710"/>
  </conditionalFormatting>
  <conditionalFormatting sqref="A157">
    <cfRule type="duplicateValues" dxfId="396" priority="711"/>
  </conditionalFormatting>
  <conditionalFormatting sqref="A157">
    <cfRule type="duplicateValues" dxfId="395" priority="712"/>
  </conditionalFormatting>
  <conditionalFormatting sqref="A157">
    <cfRule type="duplicateValues" dxfId="394" priority="713"/>
  </conditionalFormatting>
  <conditionalFormatting sqref="A157">
    <cfRule type="duplicateValues" dxfId="393" priority="714"/>
  </conditionalFormatting>
  <conditionalFormatting sqref="A157">
    <cfRule type="duplicateValues" dxfId="392" priority="715"/>
    <cfRule type="duplicateValues" dxfId="391" priority="716"/>
  </conditionalFormatting>
  <conditionalFormatting sqref="A157">
    <cfRule type="duplicateValues" dxfId="390" priority="704"/>
  </conditionalFormatting>
  <conditionalFormatting sqref="A157">
    <cfRule type="duplicateValues" dxfId="389" priority="703"/>
  </conditionalFormatting>
  <conditionalFormatting sqref="A158">
    <cfRule type="duplicateValues" dxfId="388" priority="646"/>
  </conditionalFormatting>
  <conditionalFormatting sqref="A158">
    <cfRule type="duplicateValues" dxfId="387" priority="647"/>
  </conditionalFormatting>
  <conditionalFormatting sqref="A158">
    <cfRule type="duplicateValues" dxfId="386" priority="648"/>
    <cfRule type="duplicateValues" dxfId="385" priority="649"/>
  </conditionalFormatting>
  <conditionalFormatting sqref="A158">
    <cfRule type="duplicateValues" dxfId="384" priority="645"/>
  </conditionalFormatting>
  <conditionalFormatting sqref="A158">
    <cfRule type="duplicateValues" dxfId="383" priority="634"/>
  </conditionalFormatting>
  <conditionalFormatting sqref="A158">
    <cfRule type="duplicateValues" dxfId="382" priority="633"/>
  </conditionalFormatting>
  <conditionalFormatting sqref="A158">
    <cfRule type="duplicateValues" dxfId="381" priority="635"/>
  </conditionalFormatting>
  <conditionalFormatting sqref="A158">
    <cfRule type="duplicateValues" dxfId="380" priority="636"/>
  </conditionalFormatting>
  <conditionalFormatting sqref="A158">
    <cfRule type="duplicateValues" dxfId="379" priority="637"/>
  </conditionalFormatting>
  <conditionalFormatting sqref="A158">
    <cfRule type="duplicateValues" dxfId="378" priority="638"/>
  </conditionalFormatting>
  <conditionalFormatting sqref="A158">
    <cfRule type="duplicateValues" dxfId="377" priority="639"/>
  </conditionalFormatting>
  <conditionalFormatting sqref="A158">
    <cfRule type="duplicateValues" dxfId="376" priority="640"/>
  </conditionalFormatting>
  <conditionalFormatting sqref="A158">
    <cfRule type="duplicateValues" dxfId="375" priority="641"/>
  </conditionalFormatting>
  <conditionalFormatting sqref="A158">
    <cfRule type="duplicateValues" dxfId="374" priority="642"/>
  </conditionalFormatting>
  <conditionalFormatting sqref="A158">
    <cfRule type="duplicateValues" dxfId="373" priority="643"/>
    <cfRule type="duplicateValues" dxfId="372" priority="644"/>
  </conditionalFormatting>
  <conditionalFormatting sqref="A158">
    <cfRule type="duplicateValues" dxfId="371" priority="632"/>
  </conditionalFormatting>
  <conditionalFormatting sqref="A158">
    <cfRule type="duplicateValues" dxfId="370" priority="631"/>
  </conditionalFormatting>
  <conditionalFormatting sqref="A158">
    <cfRule type="duplicateValues" dxfId="369" priority="630"/>
  </conditionalFormatting>
  <conditionalFormatting sqref="A159">
    <cfRule type="duplicateValues" dxfId="368" priority="9198"/>
  </conditionalFormatting>
  <conditionalFormatting sqref="A159">
    <cfRule type="duplicateValues" dxfId="367" priority="9199"/>
  </conditionalFormatting>
  <conditionalFormatting sqref="A159">
    <cfRule type="duplicateValues" dxfId="366" priority="9200"/>
    <cfRule type="duplicateValues" dxfId="365" priority="9201"/>
  </conditionalFormatting>
  <conditionalFormatting sqref="A160">
    <cfRule type="duplicateValues" dxfId="364" priority="564"/>
  </conditionalFormatting>
  <conditionalFormatting sqref="A160">
    <cfRule type="duplicateValues" dxfId="363" priority="565"/>
  </conditionalFormatting>
  <conditionalFormatting sqref="A160">
    <cfRule type="duplicateValues" dxfId="362" priority="566"/>
    <cfRule type="duplicateValues" dxfId="361" priority="567"/>
  </conditionalFormatting>
  <conditionalFormatting sqref="A161:A167">
    <cfRule type="duplicateValues" dxfId="360" priority="560"/>
  </conditionalFormatting>
  <conditionalFormatting sqref="A161:A167">
    <cfRule type="duplicateValues" dxfId="359" priority="561"/>
  </conditionalFormatting>
  <conditionalFormatting sqref="A161:A167">
    <cfRule type="duplicateValues" dxfId="358" priority="562"/>
    <cfRule type="duplicateValues" dxfId="357" priority="563"/>
  </conditionalFormatting>
  <conditionalFormatting sqref="A168">
    <cfRule type="duplicateValues" dxfId="356" priority="556"/>
  </conditionalFormatting>
  <conditionalFormatting sqref="A168">
    <cfRule type="duplicateValues" dxfId="355" priority="557"/>
  </conditionalFormatting>
  <conditionalFormatting sqref="A168">
    <cfRule type="duplicateValues" dxfId="354" priority="558"/>
    <cfRule type="duplicateValues" dxfId="353" priority="559"/>
  </conditionalFormatting>
  <conditionalFormatting sqref="A169">
    <cfRule type="duplicateValues" dxfId="352" priority="517"/>
  </conditionalFormatting>
  <conditionalFormatting sqref="A169">
    <cfRule type="duplicateValues" dxfId="351" priority="518"/>
  </conditionalFormatting>
  <conditionalFormatting sqref="A169">
    <cfRule type="duplicateValues" dxfId="350" priority="519"/>
    <cfRule type="duplicateValues" dxfId="349" priority="520"/>
  </conditionalFormatting>
  <conditionalFormatting sqref="A169">
    <cfRule type="duplicateValues" dxfId="348" priority="516"/>
  </conditionalFormatting>
  <conditionalFormatting sqref="A170">
    <cfRule type="duplicateValues" dxfId="347" priority="512"/>
  </conditionalFormatting>
  <conditionalFormatting sqref="A170">
    <cfRule type="duplicateValues" dxfId="346" priority="513"/>
    <cfRule type="duplicateValues" dxfId="345" priority="514"/>
  </conditionalFormatting>
  <conditionalFormatting sqref="A170">
    <cfRule type="duplicateValues" dxfId="344" priority="515"/>
  </conditionalFormatting>
  <conditionalFormatting sqref="A171:A172">
    <cfRule type="duplicateValues" dxfId="343" priority="471"/>
  </conditionalFormatting>
  <conditionalFormatting sqref="A171:A172">
    <cfRule type="duplicateValues" dxfId="342" priority="470"/>
  </conditionalFormatting>
  <conditionalFormatting sqref="A171:A172">
    <cfRule type="duplicateValues" dxfId="341" priority="472"/>
  </conditionalFormatting>
  <conditionalFormatting sqref="A171:A172">
    <cfRule type="duplicateValues" dxfId="340" priority="473"/>
  </conditionalFormatting>
  <conditionalFormatting sqref="A171:A172">
    <cfRule type="duplicateValues" dxfId="339" priority="474"/>
  </conditionalFormatting>
  <conditionalFormatting sqref="A171:A172">
    <cfRule type="duplicateValues" dxfId="338" priority="475"/>
  </conditionalFormatting>
  <conditionalFormatting sqref="A171:A172">
    <cfRule type="duplicateValues" dxfId="337" priority="476"/>
  </conditionalFormatting>
  <conditionalFormatting sqref="A171:A172">
    <cfRule type="duplicateValues" dxfId="336" priority="477"/>
  </conditionalFormatting>
  <conditionalFormatting sqref="A171:A172">
    <cfRule type="duplicateValues" dxfId="335" priority="478"/>
  </conditionalFormatting>
  <conditionalFormatting sqref="A171:A172">
    <cfRule type="duplicateValues" dxfId="334" priority="479"/>
  </conditionalFormatting>
  <conditionalFormatting sqref="A171:A172">
    <cfRule type="duplicateValues" dxfId="333" priority="480"/>
    <cfRule type="duplicateValues" dxfId="332" priority="481"/>
  </conditionalFormatting>
  <conditionalFormatting sqref="A171:A172">
    <cfRule type="duplicateValues" dxfId="331" priority="469"/>
  </conditionalFormatting>
  <conditionalFormatting sqref="A171:A172">
    <cfRule type="duplicateValues" dxfId="330" priority="468"/>
  </conditionalFormatting>
  <conditionalFormatting sqref="A171:A172">
    <cfRule type="duplicateValues" dxfId="329" priority="467"/>
  </conditionalFormatting>
  <conditionalFormatting sqref="A171:A172">
    <cfRule type="duplicateValues" dxfId="328" priority="466"/>
  </conditionalFormatting>
  <conditionalFormatting sqref="A171:A172">
    <cfRule type="duplicateValues" dxfId="327" priority="465"/>
  </conditionalFormatting>
  <conditionalFormatting sqref="A171:A172">
    <cfRule type="duplicateValues" dxfId="326" priority="464"/>
  </conditionalFormatting>
  <conditionalFormatting sqref="A171:A172">
    <cfRule type="duplicateValues" dxfId="325" priority="463"/>
  </conditionalFormatting>
  <conditionalFormatting sqref="A173">
    <cfRule type="duplicateValues" dxfId="324" priority="450"/>
  </conditionalFormatting>
  <conditionalFormatting sqref="A173">
    <cfRule type="duplicateValues" dxfId="323" priority="449"/>
  </conditionalFormatting>
  <conditionalFormatting sqref="A173">
    <cfRule type="duplicateValues" dxfId="322" priority="451"/>
  </conditionalFormatting>
  <conditionalFormatting sqref="A173">
    <cfRule type="duplicateValues" dxfId="321" priority="452"/>
  </conditionalFormatting>
  <conditionalFormatting sqref="A173">
    <cfRule type="duplicateValues" dxfId="320" priority="453"/>
  </conditionalFormatting>
  <conditionalFormatting sqref="A173">
    <cfRule type="duplicateValues" dxfId="319" priority="454"/>
  </conditionalFormatting>
  <conditionalFormatting sqref="A173">
    <cfRule type="duplicateValues" dxfId="318" priority="455"/>
  </conditionalFormatting>
  <conditionalFormatting sqref="A173">
    <cfRule type="duplicateValues" dxfId="317" priority="456"/>
  </conditionalFormatting>
  <conditionalFormatting sqref="A173">
    <cfRule type="duplicateValues" dxfId="316" priority="457"/>
  </conditionalFormatting>
  <conditionalFormatting sqref="A173">
    <cfRule type="duplicateValues" dxfId="315" priority="458"/>
  </conditionalFormatting>
  <conditionalFormatting sqref="A173">
    <cfRule type="duplicateValues" dxfId="314" priority="459"/>
    <cfRule type="duplicateValues" dxfId="313" priority="460"/>
  </conditionalFormatting>
  <conditionalFormatting sqref="A173">
    <cfRule type="duplicateValues" dxfId="312" priority="448"/>
  </conditionalFormatting>
  <conditionalFormatting sqref="A173">
    <cfRule type="duplicateValues" dxfId="311" priority="447"/>
  </conditionalFormatting>
  <conditionalFormatting sqref="A173">
    <cfRule type="duplicateValues" dxfId="310" priority="446"/>
  </conditionalFormatting>
  <conditionalFormatting sqref="A173">
    <cfRule type="duplicateValues" dxfId="309" priority="445"/>
  </conditionalFormatting>
  <conditionalFormatting sqref="A173">
    <cfRule type="duplicateValues" dxfId="308" priority="444"/>
  </conditionalFormatting>
  <conditionalFormatting sqref="A173">
    <cfRule type="duplicateValues" dxfId="307" priority="443"/>
  </conditionalFormatting>
  <conditionalFormatting sqref="A173">
    <cfRule type="duplicateValues" dxfId="306" priority="442"/>
  </conditionalFormatting>
  <conditionalFormatting sqref="A174:A176">
    <cfRule type="duplicateValues" dxfId="305" priority="408"/>
  </conditionalFormatting>
  <conditionalFormatting sqref="A174:A176">
    <cfRule type="duplicateValues" dxfId="304" priority="407"/>
  </conditionalFormatting>
  <conditionalFormatting sqref="A174:A176">
    <cfRule type="duplicateValues" dxfId="303" priority="409"/>
  </conditionalFormatting>
  <conditionalFormatting sqref="A174:A176">
    <cfRule type="duplicateValues" dxfId="302" priority="410"/>
  </conditionalFormatting>
  <conditionalFormatting sqref="A174:A176">
    <cfRule type="duplicateValues" dxfId="301" priority="411"/>
  </conditionalFormatting>
  <conditionalFormatting sqref="A174:A176">
    <cfRule type="duplicateValues" dxfId="300" priority="412"/>
  </conditionalFormatting>
  <conditionalFormatting sqref="A174:A176">
    <cfRule type="duplicateValues" dxfId="299" priority="413"/>
  </conditionalFormatting>
  <conditionalFormatting sqref="A174:A176">
    <cfRule type="duplicateValues" dxfId="298" priority="414"/>
  </conditionalFormatting>
  <conditionalFormatting sqref="A174:A176">
    <cfRule type="duplicateValues" dxfId="297" priority="415"/>
  </conditionalFormatting>
  <conditionalFormatting sqref="A174:A176">
    <cfRule type="duplicateValues" dxfId="296" priority="416"/>
  </conditionalFormatting>
  <conditionalFormatting sqref="A174:A176">
    <cfRule type="duplicateValues" dxfId="295" priority="417"/>
    <cfRule type="duplicateValues" dxfId="294" priority="418"/>
  </conditionalFormatting>
  <conditionalFormatting sqref="A174:A176">
    <cfRule type="duplicateValues" dxfId="293" priority="406"/>
  </conditionalFormatting>
  <conditionalFormatting sqref="A174:A176">
    <cfRule type="duplicateValues" dxfId="292" priority="405"/>
  </conditionalFormatting>
  <conditionalFormatting sqref="A174:A176">
    <cfRule type="duplicateValues" dxfId="291" priority="404"/>
  </conditionalFormatting>
  <conditionalFormatting sqref="A174:A176">
    <cfRule type="duplicateValues" dxfId="290" priority="403"/>
  </conditionalFormatting>
  <conditionalFormatting sqref="A174:A176">
    <cfRule type="duplicateValues" dxfId="289" priority="402"/>
  </conditionalFormatting>
  <conditionalFormatting sqref="A174:A176">
    <cfRule type="duplicateValues" dxfId="288" priority="401"/>
  </conditionalFormatting>
  <conditionalFormatting sqref="A174:A176">
    <cfRule type="duplicateValues" dxfId="287" priority="400"/>
  </conditionalFormatting>
  <conditionalFormatting sqref="A177">
    <cfRule type="duplicateValues" dxfId="286" priority="388"/>
  </conditionalFormatting>
  <conditionalFormatting sqref="A177">
    <cfRule type="duplicateValues" dxfId="285" priority="387"/>
  </conditionalFormatting>
  <conditionalFormatting sqref="A177">
    <cfRule type="duplicateValues" dxfId="284" priority="389"/>
  </conditionalFormatting>
  <conditionalFormatting sqref="A177">
    <cfRule type="duplicateValues" dxfId="283" priority="390"/>
  </conditionalFormatting>
  <conditionalFormatting sqref="A177">
    <cfRule type="duplicateValues" dxfId="282" priority="391"/>
  </conditionalFormatting>
  <conditionalFormatting sqref="A177">
    <cfRule type="duplicateValues" dxfId="281" priority="392"/>
  </conditionalFormatting>
  <conditionalFormatting sqref="A177">
    <cfRule type="duplicateValues" dxfId="280" priority="393"/>
  </conditionalFormatting>
  <conditionalFormatting sqref="A177">
    <cfRule type="duplicateValues" dxfId="279" priority="394"/>
  </conditionalFormatting>
  <conditionalFormatting sqref="A177">
    <cfRule type="duplicateValues" dxfId="278" priority="395"/>
  </conditionalFormatting>
  <conditionalFormatting sqref="A177">
    <cfRule type="duplicateValues" dxfId="277" priority="396"/>
  </conditionalFormatting>
  <conditionalFormatting sqref="A177">
    <cfRule type="duplicateValues" dxfId="276" priority="397"/>
    <cfRule type="duplicateValues" dxfId="275" priority="398"/>
  </conditionalFormatting>
  <conditionalFormatting sqref="A177">
    <cfRule type="duplicateValues" dxfId="274" priority="386"/>
  </conditionalFormatting>
  <conditionalFormatting sqref="A177">
    <cfRule type="duplicateValues" dxfId="273" priority="385"/>
  </conditionalFormatting>
  <conditionalFormatting sqref="A177">
    <cfRule type="duplicateValues" dxfId="272" priority="384"/>
  </conditionalFormatting>
  <conditionalFormatting sqref="A177">
    <cfRule type="duplicateValues" dxfId="271" priority="383"/>
  </conditionalFormatting>
  <conditionalFormatting sqref="A177">
    <cfRule type="duplicateValues" dxfId="270" priority="382"/>
  </conditionalFormatting>
  <conditionalFormatting sqref="A177">
    <cfRule type="duplicateValues" dxfId="269" priority="381"/>
  </conditionalFormatting>
  <conditionalFormatting sqref="A177">
    <cfRule type="duplicateValues" dxfId="268" priority="380"/>
  </conditionalFormatting>
  <conditionalFormatting sqref="A177">
    <cfRule type="duplicateValues" dxfId="267" priority="379"/>
  </conditionalFormatting>
  <conditionalFormatting sqref="A269:A1048576 A1:A2">
    <cfRule type="duplicateValues" dxfId="266" priority="9213"/>
  </conditionalFormatting>
  <conditionalFormatting sqref="A269:A1048576 A1:A6 A8:A146">
    <cfRule type="duplicateValues" dxfId="265" priority="9216"/>
  </conditionalFormatting>
  <conditionalFormatting sqref="A269:A1048576 A1:A156">
    <cfRule type="duplicateValues" dxfId="264" priority="9220"/>
  </conditionalFormatting>
  <conditionalFormatting sqref="A269:A1048576 A1:A157">
    <cfRule type="duplicateValues" dxfId="263" priority="9223"/>
  </conditionalFormatting>
  <conditionalFormatting sqref="A269:A1048576 A1:A158">
    <cfRule type="duplicateValues" dxfId="262" priority="9226"/>
  </conditionalFormatting>
  <conditionalFormatting sqref="A269:A1048576 A1:A168">
    <cfRule type="duplicateValues" dxfId="261" priority="9229"/>
  </conditionalFormatting>
  <conditionalFormatting sqref="A269:A1048576 A1:A170">
    <cfRule type="duplicateValues" dxfId="260" priority="9232"/>
  </conditionalFormatting>
  <conditionalFormatting sqref="A269:A1048576 A1:A176">
    <cfRule type="duplicateValues" dxfId="259" priority="9235"/>
  </conditionalFormatting>
  <conditionalFormatting sqref="A178:A181">
    <cfRule type="duplicateValues" dxfId="258" priority="9238"/>
  </conditionalFormatting>
  <conditionalFormatting sqref="A178:A181">
    <cfRule type="duplicateValues" dxfId="257" priority="9240"/>
  </conditionalFormatting>
  <conditionalFormatting sqref="A178:A181">
    <cfRule type="duplicateValues" dxfId="256" priority="9248"/>
    <cfRule type="duplicateValues" dxfId="255" priority="9249"/>
  </conditionalFormatting>
  <conditionalFormatting sqref="A182">
    <cfRule type="duplicateValues" dxfId="254" priority="342"/>
  </conditionalFormatting>
  <conditionalFormatting sqref="A182">
    <cfRule type="duplicateValues" dxfId="253" priority="343"/>
  </conditionalFormatting>
  <conditionalFormatting sqref="A182">
    <cfRule type="duplicateValues" dxfId="252" priority="344"/>
    <cfRule type="duplicateValues" dxfId="251" priority="345"/>
  </conditionalFormatting>
  <conditionalFormatting sqref="A269:A1048576 A1:A182">
    <cfRule type="duplicateValues" dxfId="250" priority="341"/>
  </conditionalFormatting>
  <conditionalFormatting sqref="A183:A188">
    <cfRule type="duplicateValues" dxfId="249" priority="337"/>
  </conditionalFormatting>
  <conditionalFormatting sqref="A183:A188">
    <cfRule type="duplicateValues" dxfId="248" priority="338"/>
  </conditionalFormatting>
  <conditionalFormatting sqref="A183:A188">
    <cfRule type="duplicateValues" dxfId="247" priority="339"/>
    <cfRule type="duplicateValues" dxfId="246" priority="340"/>
  </conditionalFormatting>
  <conditionalFormatting sqref="A183:A188">
    <cfRule type="duplicateValues" dxfId="245" priority="336"/>
  </conditionalFormatting>
  <conditionalFormatting sqref="A185:A188">
    <cfRule type="duplicateValues" dxfId="244" priority="9278"/>
  </conditionalFormatting>
  <conditionalFormatting sqref="A269:A1048576 A1:A188">
    <cfRule type="duplicateValues" dxfId="243" priority="327"/>
  </conditionalFormatting>
  <conditionalFormatting sqref="A269:A1048576 A1:A191">
    <cfRule type="duplicateValues" dxfId="242" priority="319"/>
  </conditionalFormatting>
  <conditionalFormatting sqref="A189:A191">
    <cfRule type="duplicateValues" dxfId="241" priority="9330"/>
  </conditionalFormatting>
  <conditionalFormatting sqref="A189:A191">
    <cfRule type="duplicateValues" dxfId="240" priority="9331"/>
  </conditionalFormatting>
  <conditionalFormatting sqref="A189:A191">
    <cfRule type="duplicateValues" dxfId="239" priority="9332"/>
    <cfRule type="duplicateValues" dxfId="238" priority="9333"/>
  </conditionalFormatting>
  <conditionalFormatting sqref="A192:A196">
    <cfRule type="duplicateValues" dxfId="237" priority="310"/>
  </conditionalFormatting>
  <conditionalFormatting sqref="A192:A196">
    <cfRule type="duplicateValues" dxfId="236" priority="311"/>
  </conditionalFormatting>
  <conditionalFormatting sqref="A192:A196">
    <cfRule type="duplicateValues" dxfId="235" priority="312"/>
  </conditionalFormatting>
  <conditionalFormatting sqref="A192:A196">
    <cfRule type="duplicateValues" dxfId="234" priority="313"/>
    <cfRule type="duplicateValues" dxfId="233" priority="314"/>
  </conditionalFormatting>
  <conditionalFormatting sqref="A269:A1048576 A1:A196">
    <cfRule type="duplicateValues" dxfId="232" priority="309"/>
  </conditionalFormatting>
  <conditionalFormatting sqref="A197:A198">
    <cfRule type="duplicateValues" dxfId="231" priority="304"/>
  </conditionalFormatting>
  <conditionalFormatting sqref="A197:A198">
    <cfRule type="duplicateValues" dxfId="230" priority="305"/>
  </conditionalFormatting>
  <conditionalFormatting sqref="A197:A198">
    <cfRule type="duplicateValues" dxfId="229" priority="306"/>
  </conditionalFormatting>
  <conditionalFormatting sqref="A197:A198">
    <cfRule type="duplicateValues" dxfId="228" priority="307"/>
    <cfRule type="duplicateValues" dxfId="227" priority="308"/>
  </conditionalFormatting>
  <conditionalFormatting sqref="A197:A198">
    <cfRule type="duplicateValues" dxfId="226" priority="303"/>
  </conditionalFormatting>
  <conditionalFormatting sqref="A269:A1048576 A1:A198">
    <cfRule type="duplicateValues" dxfId="225" priority="302"/>
  </conditionalFormatting>
  <conditionalFormatting sqref="A199">
    <cfRule type="duplicateValues" dxfId="224" priority="297"/>
  </conditionalFormatting>
  <conditionalFormatting sqref="A199">
    <cfRule type="duplicateValues" dxfId="223" priority="298"/>
  </conditionalFormatting>
  <conditionalFormatting sqref="A199">
    <cfRule type="duplicateValues" dxfId="222" priority="299"/>
  </conditionalFormatting>
  <conditionalFormatting sqref="A199">
    <cfRule type="duplicateValues" dxfId="221" priority="300"/>
    <cfRule type="duplicateValues" dxfId="220" priority="301"/>
  </conditionalFormatting>
  <conditionalFormatting sqref="A199">
    <cfRule type="duplicateValues" dxfId="219" priority="296"/>
  </conditionalFormatting>
  <conditionalFormatting sqref="A199">
    <cfRule type="duplicateValues" dxfId="218" priority="295"/>
  </conditionalFormatting>
  <conditionalFormatting sqref="A200">
    <cfRule type="duplicateValues" dxfId="217" priority="277"/>
  </conditionalFormatting>
  <conditionalFormatting sqref="A200">
    <cfRule type="duplicateValues" dxfId="216" priority="278"/>
  </conditionalFormatting>
  <conditionalFormatting sqref="A200">
    <cfRule type="duplicateValues" dxfId="215" priority="279"/>
  </conditionalFormatting>
  <conditionalFormatting sqref="A200">
    <cfRule type="duplicateValues" dxfId="214" priority="280"/>
    <cfRule type="duplicateValues" dxfId="213" priority="281"/>
  </conditionalFormatting>
  <conditionalFormatting sqref="A200">
    <cfRule type="duplicateValues" dxfId="212" priority="276"/>
  </conditionalFormatting>
  <conditionalFormatting sqref="A200">
    <cfRule type="duplicateValues" dxfId="211" priority="275"/>
  </conditionalFormatting>
  <conditionalFormatting sqref="A201:A207">
    <cfRule type="duplicateValues" dxfId="210" priority="205"/>
  </conditionalFormatting>
  <conditionalFormatting sqref="A201:A207">
    <cfRule type="duplicateValues" dxfId="209" priority="206"/>
  </conditionalFormatting>
  <conditionalFormatting sqref="A201:A207">
    <cfRule type="duplicateValues" dxfId="208" priority="207"/>
  </conditionalFormatting>
  <conditionalFormatting sqref="A201:A207">
    <cfRule type="duplicateValues" dxfId="207" priority="208"/>
    <cfRule type="duplicateValues" dxfId="206" priority="209"/>
  </conditionalFormatting>
  <conditionalFormatting sqref="A201:A207">
    <cfRule type="duplicateValues" dxfId="205" priority="204"/>
  </conditionalFormatting>
  <conditionalFormatting sqref="A201:A207">
    <cfRule type="duplicateValues" dxfId="204" priority="203"/>
  </conditionalFormatting>
  <conditionalFormatting sqref="A269:A1048576 A1:A207">
    <cfRule type="duplicateValues" dxfId="203" priority="195"/>
  </conditionalFormatting>
  <conditionalFormatting sqref="A208:A209">
    <cfRule type="duplicateValues" dxfId="202" priority="190"/>
  </conditionalFormatting>
  <conditionalFormatting sqref="A208:A209">
    <cfRule type="duplicateValues" dxfId="201" priority="191"/>
  </conditionalFormatting>
  <conditionalFormatting sqref="A208:A209">
    <cfRule type="duplicateValues" dxfId="200" priority="192"/>
  </conditionalFormatting>
  <conditionalFormatting sqref="A208:A209">
    <cfRule type="duplicateValues" dxfId="199" priority="193"/>
    <cfRule type="duplicateValues" dxfId="198" priority="194"/>
  </conditionalFormatting>
  <conditionalFormatting sqref="A208:A209">
    <cfRule type="duplicateValues" dxfId="197" priority="189"/>
  </conditionalFormatting>
  <conditionalFormatting sqref="A208:A209">
    <cfRule type="duplicateValues" dxfId="196" priority="188"/>
  </conditionalFormatting>
  <conditionalFormatting sqref="A208:A209">
    <cfRule type="duplicateValues" dxfId="195" priority="187"/>
  </conditionalFormatting>
  <conditionalFormatting sqref="A210">
    <cfRule type="duplicateValues" dxfId="194" priority="182"/>
  </conditionalFormatting>
  <conditionalFormatting sqref="A210">
    <cfRule type="duplicateValues" dxfId="193" priority="183"/>
  </conditionalFormatting>
  <conditionalFormatting sqref="A210">
    <cfRule type="duplicateValues" dxfId="192" priority="184"/>
  </conditionalFormatting>
  <conditionalFormatting sqref="A210">
    <cfRule type="duplicateValues" dxfId="191" priority="185"/>
    <cfRule type="duplicateValues" dxfId="190" priority="186"/>
  </conditionalFormatting>
  <conditionalFormatting sqref="A210">
    <cfRule type="duplicateValues" dxfId="189" priority="181"/>
  </conditionalFormatting>
  <conditionalFormatting sqref="A210">
    <cfRule type="duplicateValues" dxfId="188" priority="180"/>
  </conditionalFormatting>
  <conditionalFormatting sqref="A210">
    <cfRule type="duplicateValues" dxfId="187" priority="179"/>
  </conditionalFormatting>
  <conditionalFormatting sqref="A211">
    <cfRule type="duplicateValues" dxfId="186" priority="174"/>
  </conditionalFormatting>
  <conditionalFormatting sqref="A211">
    <cfRule type="duplicateValues" dxfId="185" priority="175"/>
  </conditionalFormatting>
  <conditionalFormatting sqref="A211">
    <cfRule type="duplicateValues" dxfId="184" priority="176"/>
  </conditionalFormatting>
  <conditionalFormatting sqref="A211">
    <cfRule type="duplicateValues" dxfId="183" priority="177"/>
    <cfRule type="duplicateValues" dxfId="182" priority="178"/>
  </conditionalFormatting>
  <conditionalFormatting sqref="A211">
    <cfRule type="duplicateValues" dxfId="181" priority="173"/>
  </conditionalFormatting>
  <conditionalFormatting sqref="A211">
    <cfRule type="duplicateValues" dxfId="180" priority="172"/>
  </conditionalFormatting>
  <conditionalFormatting sqref="A211">
    <cfRule type="duplicateValues" dxfId="179" priority="171"/>
  </conditionalFormatting>
  <conditionalFormatting sqref="A269:A1048576 A1:A211">
    <cfRule type="duplicateValues" dxfId="178" priority="170"/>
  </conditionalFormatting>
  <conditionalFormatting sqref="A212:A214">
    <cfRule type="duplicateValues" dxfId="177" priority="165"/>
  </conditionalFormatting>
  <conditionalFormatting sqref="A212:A214">
    <cfRule type="duplicateValues" dxfId="176" priority="166"/>
  </conditionalFormatting>
  <conditionalFormatting sqref="A212:A214">
    <cfRule type="duplicateValues" dxfId="175" priority="167"/>
  </conditionalFormatting>
  <conditionalFormatting sqref="A212:A214">
    <cfRule type="duplicateValues" dxfId="174" priority="168"/>
    <cfRule type="duplicateValues" dxfId="173" priority="169"/>
  </conditionalFormatting>
  <conditionalFormatting sqref="A212:A214">
    <cfRule type="duplicateValues" dxfId="172" priority="164"/>
  </conditionalFormatting>
  <conditionalFormatting sqref="A212:A214">
    <cfRule type="duplicateValues" dxfId="171" priority="163"/>
  </conditionalFormatting>
  <conditionalFormatting sqref="A212:A214">
    <cfRule type="duplicateValues" dxfId="170" priority="162"/>
  </conditionalFormatting>
  <conditionalFormatting sqref="A212:A214">
    <cfRule type="duplicateValues" dxfId="169" priority="161"/>
  </conditionalFormatting>
  <conditionalFormatting sqref="A215">
    <cfRule type="duplicateValues" dxfId="168" priority="156"/>
  </conditionalFormatting>
  <conditionalFormatting sqref="A215">
    <cfRule type="duplicateValues" dxfId="167" priority="157"/>
  </conditionalFormatting>
  <conditionalFormatting sqref="A215">
    <cfRule type="duplicateValues" dxfId="166" priority="158"/>
  </conditionalFormatting>
  <conditionalFormatting sqref="A215">
    <cfRule type="duplicateValues" dxfId="165" priority="159"/>
    <cfRule type="duplicateValues" dxfId="164" priority="160"/>
  </conditionalFormatting>
  <conditionalFormatting sqref="A215">
    <cfRule type="duplicateValues" dxfId="163" priority="155"/>
  </conditionalFormatting>
  <conditionalFormatting sqref="A215">
    <cfRule type="duplicateValues" dxfId="162" priority="154"/>
  </conditionalFormatting>
  <conditionalFormatting sqref="A215">
    <cfRule type="duplicateValues" dxfId="161" priority="153"/>
  </conditionalFormatting>
  <conditionalFormatting sqref="A215">
    <cfRule type="duplicateValues" dxfId="160" priority="152"/>
  </conditionalFormatting>
  <conditionalFormatting sqref="A216">
    <cfRule type="duplicateValues" dxfId="159" priority="147"/>
  </conditionalFormatting>
  <conditionalFormatting sqref="A216">
    <cfRule type="duplicateValues" dxfId="158" priority="148"/>
  </conditionalFormatting>
  <conditionalFormatting sqref="A216">
    <cfRule type="duplicateValues" dxfId="157" priority="149"/>
  </conditionalFormatting>
  <conditionalFormatting sqref="A216">
    <cfRule type="duplicateValues" dxfId="156" priority="150"/>
    <cfRule type="duplicateValues" dxfId="155" priority="151"/>
  </conditionalFormatting>
  <conditionalFormatting sqref="A216">
    <cfRule type="duplicateValues" dxfId="154" priority="146"/>
  </conditionalFormatting>
  <conditionalFormatting sqref="A216">
    <cfRule type="duplicateValues" dxfId="153" priority="145"/>
  </conditionalFormatting>
  <conditionalFormatting sqref="A216">
    <cfRule type="duplicateValues" dxfId="152" priority="144"/>
  </conditionalFormatting>
  <conditionalFormatting sqref="A216">
    <cfRule type="duplicateValues" dxfId="151" priority="143"/>
  </conditionalFormatting>
  <conditionalFormatting sqref="A269:A1048576 A1:A216">
    <cfRule type="duplicateValues" dxfId="150" priority="142"/>
  </conditionalFormatting>
  <conditionalFormatting sqref="A217:A222">
    <cfRule type="duplicateValues" dxfId="149" priority="137"/>
  </conditionalFormatting>
  <conditionalFormatting sqref="A217:A222">
    <cfRule type="duplicateValues" dxfId="148" priority="138"/>
  </conditionalFormatting>
  <conditionalFormatting sqref="A217:A222">
    <cfRule type="duplicateValues" dxfId="147" priority="139"/>
  </conditionalFormatting>
  <conditionalFormatting sqref="A217:A222">
    <cfRule type="duplicateValues" dxfId="146" priority="140"/>
    <cfRule type="duplicateValues" dxfId="145" priority="141"/>
  </conditionalFormatting>
  <conditionalFormatting sqref="A217:A222">
    <cfRule type="duplicateValues" dxfId="144" priority="136"/>
  </conditionalFormatting>
  <conditionalFormatting sqref="A217:A222">
    <cfRule type="duplicateValues" dxfId="143" priority="135"/>
  </conditionalFormatting>
  <conditionalFormatting sqref="A217:A222">
    <cfRule type="duplicateValues" dxfId="142" priority="134"/>
  </conditionalFormatting>
  <conditionalFormatting sqref="A217:A222">
    <cfRule type="duplicateValues" dxfId="141" priority="133"/>
  </conditionalFormatting>
  <conditionalFormatting sqref="A217:A222">
    <cfRule type="duplicateValues" dxfId="140" priority="132"/>
  </conditionalFormatting>
  <conditionalFormatting sqref="A269:A1048576 A1:A223">
    <cfRule type="duplicateValues" dxfId="139" priority="121"/>
  </conditionalFormatting>
  <conditionalFormatting sqref="A223">
    <cfRule type="duplicateValues" dxfId="138" priority="9635"/>
  </conditionalFormatting>
  <conditionalFormatting sqref="A223">
    <cfRule type="duplicateValues" dxfId="137" priority="9636"/>
  </conditionalFormatting>
  <conditionalFormatting sqref="A223">
    <cfRule type="duplicateValues" dxfId="136" priority="9638"/>
    <cfRule type="duplicateValues" dxfId="135" priority="9639"/>
  </conditionalFormatting>
  <conditionalFormatting sqref="A224">
    <cfRule type="duplicateValues" dxfId="134" priority="116"/>
  </conditionalFormatting>
  <conditionalFormatting sqref="A224">
    <cfRule type="duplicateValues" dxfId="133" priority="117"/>
  </conditionalFormatting>
  <conditionalFormatting sqref="A224">
    <cfRule type="duplicateValues" dxfId="132" priority="118"/>
  </conditionalFormatting>
  <conditionalFormatting sqref="A224">
    <cfRule type="duplicateValues" dxfId="131" priority="119"/>
    <cfRule type="duplicateValues" dxfId="130" priority="120"/>
  </conditionalFormatting>
  <conditionalFormatting sqref="A225:A227">
    <cfRule type="duplicateValues" dxfId="129" priority="111"/>
  </conditionalFormatting>
  <conditionalFormatting sqref="A225:A227">
    <cfRule type="duplicateValues" dxfId="128" priority="112"/>
  </conditionalFormatting>
  <conditionalFormatting sqref="A225:A227">
    <cfRule type="duplicateValues" dxfId="127" priority="113"/>
  </conditionalFormatting>
  <conditionalFormatting sqref="A225:A227">
    <cfRule type="duplicateValues" dxfId="126" priority="114"/>
    <cfRule type="duplicateValues" dxfId="125" priority="115"/>
  </conditionalFormatting>
  <conditionalFormatting sqref="A228">
    <cfRule type="duplicateValues" dxfId="124" priority="106"/>
  </conditionalFormatting>
  <conditionalFormatting sqref="A228">
    <cfRule type="duplicateValues" dxfId="123" priority="107"/>
  </conditionalFormatting>
  <conditionalFormatting sqref="A228">
    <cfRule type="duplicateValues" dxfId="122" priority="108"/>
  </conditionalFormatting>
  <conditionalFormatting sqref="A228">
    <cfRule type="duplicateValues" dxfId="121" priority="109"/>
    <cfRule type="duplicateValues" dxfId="120" priority="110"/>
  </conditionalFormatting>
  <conditionalFormatting sqref="A269:A1048576 A1:A228">
    <cfRule type="duplicateValues" dxfId="119" priority="105"/>
  </conditionalFormatting>
  <conditionalFormatting sqref="A229:A231">
    <cfRule type="duplicateValues" dxfId="118" priority="100"/>
  </conditionalFormatting>
  <conditionalFormatting sqref="A229:A231">
    <cfRule type="duplicateValues" dxfId="117" priority="101"/>
  </conditionalFormatting>
  <conditionalFormatting sqref="A229:A231">
    <cfRule type="duplicateValues" dxfId="116" priority="102"/>
  </conditionalFormatting>
  <conditionalFormatting sqref="A229:A231">
    <cfRule type="duplicateValues" dxfId="115" priority="103"/>
    <cfRule type="duplicateValues" dxfId="114" priority="104"/>
  </conditionalFormatting>
  <conditionalFormatting sqref="A229:A231">
    <cfRule type="duplicateValues" dxfId="113" priority="99"/>
  </conditionalFormatting>
  <conditionalFormatting sqref="A232:A233">
    <cfRule type="duplicateValues" dxfId="112" priority="94"/>
  </conditionalFormatting>
  <conditionalFormatting sqref="A232:A233">
    <cfRule type="duplicateValues" dxfId="111" priority="95"/>
  </conditionalFormatting>
  <conditionalFormatting sqref="A232:A233">
    <cfRule type="duplicateValues" dxfId="110" priority="96"/>
  </conditionalFormatting>
  <conditionalFormatting sqref="A232:A233">
    <cfRule type="duplicateValues" dxfId="109" priority="97"/>
    <cfRule type="duplicateValues" dxfId="108" priority="98"/>
  </conditionalFormatting>
  <conditionalFormatting sqref="A232:A233">
    <cfRule type="duplicateValues" dxfId="107" priority="93"/>
  </conditionalFormatting>
  <conditionalFormatting sqref="A269:A1048576 A1:A233">
    <cfRule type="duplicateValues" dxfId="106" priority="92"/>
  </conditionalFormatting>
  <conditionalFormatting sqref="A234:A235">
    <cfRule type="duplicateValues" dxfId="105" priority="87"/>
  </conditionalFormatting>
  <conditionalFormatting sqref="A234:A235">
    <cfRule type="duplicateValues" dxfId="104" priority="88"/>
  </conditionalFormatting>
  <conditionalFormatting sqref="A234:A235">
    <cfRule type="duplicateValues" dxfId="103" priority="89"/>
  </conditionalFormatting>
  <conditionalFormatting sqref="A234:A235">
    <cfRule type="duplicateValues" dxfId="102" priority="90"/>
    <cfRule type="duplicateValues" dxfId="101" priority="91"/>
  </conditionalFormatting>
  <conditionalFormatting sqref="A234:A235">
    <cfRule type="duplicateValues" dxfId="100" priority="86"/>
  </conditionalFormatting>
  <conditionalFormatting sqref="A234:A235">
    <cfRule type="duplicateValues" dxfId="99" priority="85"/>
  </conditionalFormatting>
  <conditionalFormatting sqref="A269:A1048576 A1:A235">
    <cfRule type="duplicateValues" dxfId="98" priority="84"/>
  </conditionalFormatting>
  <conditionalFormatting sqref="A236:A237">
    <cfRule type="duplicateValues" dxfId="97" priority="79"/>
  </conditionalFormatting>
  <conditionalFormatting sqref="A236:A237">
    <cfRule type="duplicateValues" dxfId="96" priority="80"/>
  </conditionalFormatting>
  <conditionalFormatting sqref="A236:A237">
    <cfRule type="duplicateValues" dxfId="95" priority="81"/>
  </conditionalFormatting>
  <conditionalFormatting sqref="A236:A237">
    <cfRule type="duplicateValues" dxfId="94" priority="82"/>
    <cfRule type="duplicateValues" dxfId="93" priority="83"/>
  </conditionalFormatting>
  <conditionalFormatting sqref="A236:A237">
    <cfRule type="duplicateValues" dxfId="92" priority="78"/>
  </conditionalFormatting>
  <conditionalFormatting sqref="A236:A237">
    <cfRule type="duplicateValues" dxfId="91" priority="77"/>
  </conditionalFormatting>
  <conditionalFormatting sqref="A236:A237">
    <cfRule type="duplicateValues" dxfId="90" priority="76"/>
  </conditionalFormatting>
  <conditionalFormatting sqref="A238:A240">
    <cfRule type="duplicateValues" dxfId="89" priority="71"/>
  </conditionalFormatting>
  <conditionalFormatting sqref="A238:A240">
    <cfRule type="duplicateValues" dxfId="88" priority="72"/>
  </conditionalFormatting>
  <conditionalFormatting sqref="A238:A240">
    <cfRule type="duplicateValues" dxfId="87" priority="73"/>
  </conditionalFormatting>
  <conditionalFormatting sqref="A238:A240">
    <cfRule type="duplicateValues" dxfId="86" priority="74"/>
    <cfRule type="duplicateValues" dxfId="85" priority="75"/>
  </conditionalFormatting>
  <conditionalFormatting sqref="A238:A240">
    <cfRule type="duplicateValues" dxfId="84" priority="70"/>
  </conditionalFormatting>
  <conditionalFormatting sqref="A238:A240">
    <cfRule type="duplicateValues" dxfId="83" priority="69"/>
  </conditionalFormatting>
  <conditionalFormatting sqref="A238:A240">
    <cfRule type="duplicateValues" dxfId="82" priority="68"/>
  </conditionalFormatting>
  <conditionalFormatting sqref="A241:A245">
    <cfRule type="duplicateValues" dxfId="81" priority="63"/>
  </conditionalFormatting>
  <conditionalFormatting sqref="A241:A245">
    <cfRule type="duplicateValues" dxfId="80" priority="64"/>
  </conditionalFormatting>
  <conditionalFormatting sqref="A241:A245">
    <cfRule type="duplicateValues" dxfId="79" priority="65"/>
  </conditionalFormatting>
  <conditionalFormatting sqref="A241:A245">
    <cfRule type="duplicateValues" dxfId="78" priority="66"/>
    <cfRule type="duplicateValues" dxfId="77" priority="67"/>
  </conditionalFormatting>
  <conditionalFormatting sqref="A241:A245">
    <cfRule type="duplicateValues" dxfId="76" priority="62"/>
  </conditionalFormatting>
  <conditionalFormatting sqref="A241:A245">
    <cfRule type="duplicateValues" dxfId="75" priority="61"/>
  </conditionalFormatting>
  <conditionalFormatting sqref="A241:A245">
    <cfRule type="duplicateValues" dxfId="74" priority="60"/>
  </conditionalFormatting>
  <conditionalFormatting sqref="A246">
    <cfRule type="duplicateValues" dxfId="73" priority="55"/>
  </conditionalFormatting>
  <conditionalFormatting sqref="A246">
    <cfRule type="duplicateValues" dxfId="72" priority="56"/>
  </conditionalFormatting>
  <conditionalFormatting sqref="A246">
    <cfRule type="duplicateValues" dxfId="71" priority="57"/>
  </conditionalFormatting>
  <conditionalFormatting sqref="A246">
    <cfRule type="duplicateValues" dxfId="70" priority="58"/>
    <cfRule type="duplicateValues" dxfId="69" priority="59"/>
  </conditionalFormatting>
  <conditionalFormatting sqref="A246">
    <cfRule type="duplicateValues" dxfId="68" priority="54"/>
  </conditionalFormatting>
  <conditionalFormatting sqref="A246">
    <cfRule type="duplicateValues" dxfId="67" priority="53"/>
  </conditionalFormatting>
  <conditionalFormatting sqref="A246">
    <cfRule type="duplicateValues" dxfId="66" priority="52"/>
  </conditionalFormatting>
  <conditionalFormatting sqref="A269:A1048576 A1:A246">
    <cfRule type="duplicateValues" dxfId="65" priority="51"/>
  </conditionalFormatting>
  <conditionalFormatting sqref="A247:A251">
    <cfRule type="duplicateValues" dxfId="64" priority="46"/>
  </conditionalFormatting>
  <conditionalFormatting sqref="A247:A251">
    <cfRule type="duplicateValues" dxfId="63" priority="47"/>
  </conditionalFormatting>
  <conditionalFormatting sqref="A247:A251">
    <cfRule type="duplicateValues" dxfId="62" priority="48"/>
  </conditionalFormatting>
  <conditionalFormatting sqref="A247:A251">
    <cfRule type="duplicateValues" dxfId="61" priority="49"/>
    <cfRule type="duplicateValues" dxfId="60" priority="50"/>
  </conditionalFormatting>
  <conditionalFormatting sqref="A247:A251">
    <cfRule type="duplicateValues" dxfId="59" priority="45"/>
  </conditionalFormatting>
  <conditionalFormatting sqref="A247:A251">
    <cfRule type="duplicateValues" dxfId="58" priority="44"/>
  </conditionalFormatting>
  <conditionalFormatting sqref="A247:A251">
    <cfRule type="duplicateValues" dxfId="57" priority="43"/>
  </conditionalFormatting>
  <conditionalFormatting sqref="A247:A251">
    <cfRule type="duplicateValues" dxfId="56" priority="42"/>
  </conditionalFormatting>
  <conditionalFormatting sqref="A252:A255">
    <cfRule type="duplicateValues" dxfId="55" priority="37"/>
  </conditionalFormatting>
  <conditionalFormatting sqref="A252:A255">
    <cfRule type="duplicateValues" dxfId="54" priority="38"/>
  </conditionalFormatting>
  <conditionalFormatting sqref="A252:A255">
    <cfRule type="duplicateValues" dxfId="53" priority="39"/>
  </conditionalFormatting>
  <conditionalFormatting sqref="A252:A255">
    <cfRule type="duplicateValues" dxfId="52" priority="40"/>
    <cfRule type="duplicateValues" dxfId="51" priority="41"/>
  </conditionalFormatting>
  <conditionalFormatting sqref="A252:A255">
    <cfRule type="duplicateValues" dxfId="50" priority="36"/>
  </conditionalFormatting>
  <conditionalFormatting sqref="A252:A255">
    <cfRule type="duplicateValues" dxfId="49" priority="35"/>
  </conditionalFormatting>
  <conditionalFormatting sqref="A252:A255">
    <cfRule type="duplicateValues" dxfId="48" priority="34"/>
  </conditionalFormatting>
  <conditionalFormatting sqref="A252:A255">
    <cfRule type="duplicateValues" dxfId="47" priority="33"/>
  </conditionalFormatting>
  <conditionalFormatting sqref="A269:A1048576 A1:A255">
    <cfRule type="duplicateValues" dxfId="46" priority="29"/>
  </conditionalFormatting>
  <conditionalFormatting sqref="A256:A261">
    <cfRule type="duplicateValues" dxfId="45" priority="24"/>
  </conditionalFormatting>
  <conditionalFormatting sqref="A256:A261">
    <cfRule type="duplicateValues" dxfId="44" priority="25"/>
  </conditionalFormatting>
  <conditionalFormatting sqref="A256:A261">
    <cfRule type="duplicateValues" dxfId="43" priority="26"/>
  </conditionalFormatting>
  <conditionalFormatting sqref="A256:A261">
    <cfRule type="duplicateValues" dxfId="42" priority="27"/>
    <cfRule type="duplicateValues" dxfId="41" priority="28"/>
  </conditionalFormatting>
  <conditionalFormatting sqref="A256:A261">
    <cfRule type="duplicateValues" dxfId="40" priority="23"/>
  </conditionalFormatting>
  <conditionalFormatting sqref="A256:A261">
    <cfRule type="duplicateValues" dxfId="39" priority="22"/>
  </conditionalFormatting>
  <conditionalFormatting sqref="A256:A261">
    <cfRule type="duplicateValues" dxfId="38" priority="21"/>
  </conditionalFormatting>
  <conditionalFormatting sqref="A256:A261">
    <cfRule type="duplicateValues" dxfId="37" priority="20"/>
  </conditionalFormatting>
  <conditionalFormatting sqref="A256:A261">
    <cfRule type="duplicateValues" dxfId="36" priority="19"/>
  </conditionalFormatting>
  <conditionalFormatting sqref="A262:A265">
    <cfRule type="duplicateValues" dxfId="35" priority="10298"/>
  </conditionalFormatting>
  <conditionalFormatting sqref="A262:A265">
    <cfRule type="duplicateValues" dxfId="34" priority="10299"/>
  </conditionalFormatting>
  <conditionalFormatting sqref="A262:A265">
    <cfRule type="duplicateValues" dxfId="33" priority="10300"/>
    <cfRule type="duplicateValues" dxfId="32" priority="10301"/>
  </conditionalFormatting>
  <conditionalFormatting sqref="A266">
    <cfRule type="duplicateValues" dxfId="31" priority="5"/>
  </conditionalFormatting>
  <conditionalFormatting sqref="A266">
    <cfRule type="duplicateValues" dxfId="30" priority="6"/>
  </conditionalFormatting>
  <conditionalFormatting sqref="A266">
    <cfRule type="duplicateValues" dxfId="29" priority="7"/>
    <cfRule type="duplicateValues" dxfId="28" priority="8"/>
  </conditionalFormatting>
  <conditionalFormatting sqref="A267:A268">
    <cfRule type="duplicateValues" dxfId="15" priority="1"/>
  </conditionalFormatting>
  <conditionalFormatting sqref="A267:A268">
    <cfRule type="duplicateValues" dxfId="14" priority="2"/>
  </conditionalFormatting>
  <conditionalFormatting sqref="A267:A268">
    <cfRule type="duplicateValues" dxfId="13" priority="3"/>
    <cfRule type="duplicateValues" dxfId="12" priority="4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pane ySplit="1" topLeftCell="A2" activePane="bottomLeft" state="frozen"/>
      <selection pane="bottomLeft" activeCell="A3" sqref="A3:A4"/>
    </sheetView>
  </sheetViews>
  <sheetFormatPr defaultRowHeight="14.4"/>
  <cols>
    <col min="1" max="1" width="24.5546875" style="21" customWidth="1"/>
    <col min="2" max="2" width="8.88671875" style="52" customWidth="1"/>
    <col min="3" max="3" width="9.44140625" style="28" customWidth="1"/>
    <col min="4" max="4" width="9.77734375" style="50" customWidth="1"/>
    <col min="5" max="5" width="12.109375" customWidth="1"/>
    <col min="6" max="6" width="13.6640625" customWidth="1"/>
    <col min="7" max="7" width="13.44140625" customWidth="1"/>
    <col min="8" max="8" width="11.109375" bestFit="1" customWidth="1"/>
    <col min="9" max="9" width="13.88671875" customWidth="1"/>
    <col min="10" max="10" width="14.5546875" customWidth="1"/>
    <col min="11" max="11" width="6.6640625" style="28" customWidth="1"/>
    <col min="12" max="12" width="15" customWidth="1"/>
    <col min="13" max="13" width="9.88671875" style="108" customWidth="1"/>
    <col min="14" max="14" width="13.109375" customWidth="1"/>
  </cols>
  <sheetData>
    <row r="1" spans="1:14" s="51" customFormat="1" ht="41.25" customHeight="1">
      <c r="A1" s="55" t="s">
        <v>186</v>
      </c>
      <c r="B1" s="55" t="s">
        <v>180</v>
      </c>
      <c r="C1" s="56" t="s">
        <v>184</v>
      </c>
      <c r="D1" s="56" t="s">
        <v>182</v>
      </c>
      <c r="E1" s="56" t="s">
        <v>183</v>
      </c>
      <c r="F1" s="56" t="s">
        <v>185</v>
      </c>
      <c r="G1" s="56" t="s">
        <v>187</v>
      </c>
      <c r="H1" s="56" t="s">
        <v>188</v>
      </c>
      <c r="I1" s="56" t="s">
        <v>189</v>
      </c>
      <c r="J1" s="56" t="s">
        <v>190</v>
      </c>
      <c r="K1" s="56" t="s">
        <v>191</v>
      </c>
      <c r="L1" s="56"/>
      <c r="M1" s="107" t="s">
        <v>181</v>
      </c>
      <c r="N1" s="106" t="s">
        <v>401</v>
      </c>
    </row>
    <row r="2" spans="1:14" s="51" customFormat="1" ht="12.6" customHeight="1">
      <c r="A2" s="55">
        <v>1</v>
      </c>
      <c r="B2" s="110">
        <v>2</v>
      </c>
      <c r="C2" s="109">
        <v>3</v>
      </c>
      <c r="D2" s="110">
        <v>4</v>
      </c>
      <c r="E2" s="109">
        <v>5</v>
      </c>
      <c r="F2" s="110">
        <v>6</v>
      </c>
      <c r="G2" s="109">
        <v>7</v>
      </c>
      <c r="H2" s="110">
        <v>8</v>
      </c>
      <c r="I2" s="109">
        <v>9</v>
      </c>
      <c r="J2" s="110">
        <v>10</v>
      </c>
      <c r="K2" s="109">
        <v>11</v>
      </c>
      <c r="L2" s="110">
        <v>12</v>
      </c>
      <c r="M2" s="109">
        <v>13</v>
      </c>
      <c r="N2" s="111"/>
    </row>
    <row r="3" spans="1:14" ht="15.6" customHeight="1">
      <c r="A3" s="127" t="s">
        <v>400</v>
      </c>
      <c r="B3" s="117">
        <f>VLOOKUP(A3,ИК!$A$1:$B$266,2,0)</f>
        <v>1200</v>
      </c>
      <c r="C3" s="119">
        <v>13</v>
      </c>
      <c r="D3" s="119">
        <v>4.5</v>
      </c>
      <c r="E3" s="124">
        <v>11</v>
      </c>
      <c r="F3" s="117">
        <f>(SUM($B$3:$B$29)-B3)/13</f>
        <v>1503.4084222383731</v>
      </c>
      <c r="G3" s="117">
        <f t="shared" ref="G3:G15" si="0">F3-B3</f>
        <v>303.40842223837308</v>
      </c>
      <c r="H3" s="119">
        <f t="shared" ref="H3:H6" si="1">G3/400</f>
        <v>0.75852105559593275</v>
      </c>
      <c r="I3" s="119">
        <f t="shared" ref="I3:I6" si="2">POWER(10,H3)</f>
        <v>5.7348366968005404</v>
      </c>
      <c r="J3" s="119">
        <f t="shared" ref="J3:J6" si="3">1/(1+I3)</f>
        <v>0.1484816997084816</v>
      </c>
      <c r="K3" s="119">
        <v>20</v>
      </c>
      <c r="L3" s="119">
        <f t="shared" ref="L3:L4" si="4">D3-C3*J3</f>
        <v>2.569737903789739</v>
      </c>
      <c r="M3" s="115">
        <f t="shared" ref="M3:M6" si="5">B3+K3*L3</f>
        <v>1251.3947580757947</v>
      </c>
      <c r="N3" s="117">
        <f t="shared" ref="N3:N6" si="6">M3-B3</f>
        <v>51.394758075794698</v>
      </c>
    </row>
    <row r="4" spans="1:14" s="28" customFormat="1" ht="15.6" customHeight="1">
      <c r="A4" s="128" t="s">
        <v>399</v>
      </c>
      <c r="B4" s="122"/>
      <c r="C4" s="120"/>
      <c r="D4" s="120"/>
      <c r="E4" s="125"/>
      <c r="F4" s="122">
        <f t="shared" ref="F4:F30" si="7">(SUM($B$3:$B$29)-B4)/13</f>
        <v>1595.7161145460655</v>
      </c>
      <c r="G4" s="122">
        <f t="shared" si="0"/>
        <v>1595.7161145460655</v>
      </c>
      <c r="H4" s="120">
        <f t="shared" si="1"/>
        <v>3.9892902863651636</v>
      </c>
      <c r="I4" s="120">
        <f t="shared" si="2"/>
        <v>9756.4154746876065</v>
      </c>
      <c r="J4" s="120">
        <f t="shared" si="3"/>
        <v>1.0248615553925831E-4</v>
      </c>
      <c r="K4" s="120">
        <v>20</v>
      </c>
      <c r="L4" s="120">
        <f t="shared" si="4"/>
        <v>0</v>
      </c>
      <c r="M4" s="121">
        <f t="shared" si="5"/>
        <v>0</v>
      </c>
      <c r="N4" s="122">
        <f t="shared" si="6"/>
        <v>0</v>
      </c>
    </row>
    <row r="5" spans="1:14" s="28" customFormat="1" ht="15.6" customHeight="1">
      <c r="A5" s="127" t="s">
        <v>295</v>
      </c>
      <c r="B5" s="117">
        <f>VLOOKUP(A5,ИК!$A$1:$B$266,2,0)</f>
        <v>1212</v>
      </c>
      <c r="C5" s="119">
        <v>13</v>
      </c>
      <c r="D5" s="119">
        <v>3</v>
      </c>
      <c r="E5" s="124">
        <v>13</v>
      </c>
      <c r="F5" s="117">
        <f t="shared" si="7"/>
        <v>1502.4853453152962</v>
      </c>
      <c r="G5" s="117">
        <f t="shared" si="0"/>
        <v>290.48534531529617</v>
      </c>
      <c r="H5" s="119">
        <f t="shared" si="1"/>
        <v>0.72621336328824038</v>
      </c>
      <c r="I5" s="119">
        <f t="shared" si="2"/>
        <v>5.3236974143083753</v>
      </c>
      <c r="J5" s="119">
        <f t="shared" si="3"/>
        <v>0.15813533356882958</v>
      </c>
      <c r="K5" s="119">
        <v>20</v>
      </c>
      <c r="L5" s="119">
        <f t="shared" ref="L5:L6" si="8">D5-C5*J5</f>
        <v>0.94424066360521541</v>
      </c>
      <c r="M5" s="115">
        <f t="shared" si="5"/>
        <v>1230.8848132721043</v>
      </c>
      <c r="N5" s="117">
        <f t="shared" si="6"/>
        <v>18.884813272104338</v>
      </c>
    </row>
    <row r="6" spans="1:14" s="28" customFormat="1" ht="15.6" customHeight="1">
      <c r="A6" s="128" t="s">
        <v>399</v>
      </c>
      <c r="B6" s="122"/>
      <c r="C6" s="120"/>
      <c r="D6" s="120"/>
      <c r="E6" s="125"/>
      <c r="F6" s="122">
        <f t="shared" si="7"/>
        <v>1595.7161145460655</v>
      </c>
      <c r="G6" s="122">
        <f t="shared" si="0"/>
        <v>1595.7161145460655</v>
      </c>
      <c r="H6" s="120">
        <f t="shared" si="1"/>
        <v>3.9892902863651636</v>
      </c>
      <c r="I6" s="120">
        <f t="shared" si="2"/>
        <v>9756.4154746876065</v>
      </c>
      <c r="J6" s="120">
        <f t="shared" si="3"/>
        <v>1.0248615553925831E-4</v>
      </c>
      <c r="K6" s="120">
        <v>20</v>
      </c>
      <c r="L6" s="120">
        <f t="shared" si="8"/>
        <v>0</v>
      </c>
      <c r="M6" s="121">
        <f t="shared" si="5"/>
        <v>0</v>
      </c>
      <c r="N6" s="122">
        <f t="shared" si="6"/>
        <v>0</v>
      </c>
    </row>
    <row r="7" spans="1:14" s="28" customFormat="1" ht="15.6" customHeight="1">
      <c r="A7" s="127" t="s">
        <v>71</v>
      </c>
      <c r="B7" s="117">
        <f>VLOOKUP(A7,ИК!$A$1:$B$266,2,0)</f>
        <v>1791</v>
      </c>
      <c r="C7" s="119">
        <v>13</v>
      </c>
      <c r="D7" s="119">
        <v>6</v>
      </c>
      <c r="E7" s="124">
        <v>8</v>
      </c>
      <c r="F7" s="117">
        <f t="shared" si="7"/>
        <v>1457.9468837768347</v>
      </c>
      <c r="G7" s="117">
        <f t="shared" si="0"/>
        <v>-333.05311622316526</v>
      </c>
      <c r="H7" s="119">
        <f t="shared" ref="H7" si="9">G7/400</f>
        <v>-0.83263279055791317</v>
      </c>
      <c r="I7" s="119">
        <f t="shared" ref="I7" si="10">POWER(10,H7)</f>
        <v>0.14701688255621126</v>
      </c>
      <c r="J7" s="119">
        <f t="shared" ref="J7" si="11">1/(1+I7)</f>
        <v>0.87182674920305148</v>
      </c>
      <c r="K7" s="119">
        <v>20</v>
      </c>
      <c r="L7" s="119">
        <f t="shared" ref="L7" si="12">D7-C7*J7</f>
        <v>-5.3337477396396693</v>
      </c>
      <c r="M7" s="115">
        <f t="shared" ref="M7" si="13">B7+K7*L7</f>
        <v>1684.3250452072066</v>
      </c>
      <c r="N7" s="117">
        <f t="shared" ref="N7" si="14">M7-B7</f>
        <v>-106.67495479279341</v>
      </c>
    </row>
    <row r="8" spans="1:14" s="28" customFormat="1" ht="15.6" customHeight="1">
      <c r="A8" s="128" t="s">
        <v>399</v>
      </c>
      <c r="B8" s="122"/>
      <c r="C8" s="120"/>
      <c r="D8" s="120"/>
      <c r="E8" s="125"/>
      <c r="F8" s="122">
        <f t="shared" si="7"/>
        <v>1595.7161145460655</v>
      </c>
      <c r="G8" s="122">
        <f t="shared" si="0"/>
        <v>1595.7161145460655</v>
      </c>
      <c r="H8" s="120">
        <f t="shared" ref="H8:H9" si="15">G8/400</f>
        <v>3.9892902863651636</v>
      </c>
      <c r="I8" s="120">
        <f t="shared" ref="I8:I9" si="16">POWER(10,H8)</f>
        <v>9756.4154746876065</v>
      </c>
      <c r="J8" s="120">
        <f t="shared" ref="J8:J9" si="17">1/(1+I8)</f>
        <v>1.0248615553925831E-4</v>
      </c>
      <c r="K8" s="120">
        <v>20</v>
      </c>
      <c r="L8" s="120">
        <f t="shared" ref="L8:L9" si="18">D8-C8*J8</f>
        <v>0</v>
      </c>
      <c r="M8" s="121">
        <f t="shared" ref="M8:M9" si="19">B8+K8*L8</f>
        <v>0</v>
      </c>
      <c r="N8" s="122">
        <f t="shared" ref="N8:N9" si="20">M8-B8</f>
        <v>0</v>
      </c>
    </row>
    <row r="9" spans="1:14" s="28" customFormat="1" ht="15.6" customHeight="1">
      <c r="A9" s="127" t="s">
        <v>235</v>
      </c>
      <c r="B9" s="117">
        <f>VLOOKUP(A9,ИК!$A$1:$B$266,2,0)</f>
        <v>1342.1201354086813</v>
      </c>
      <c r="C9" s="119">
        <v>13</v>
      </c>
      <c r="D9" s="119">
        <v>0</v>
      </c>
      <c r="E9" s="124">
        <v>14</v>
      </c>
      <c r="F9" s="117">
        <f t="shared" si="7"/>
        <v>1492.476104130013</v>
      </c>
      <c r="G9" s="117">
        <f t="shared" si="0"/>
        <v>150.35596872133169</v>
      </c>
      <c r="H9" s="119">
        <f t="shared" si="15"/>
        <v>0.37588992180332925</v>
      </c>
      <c r="I9" s="119">
        <f t="shared" si="16"/>
        <v>2.3762379185354123</v>
      </c>
      <c r="J9" s="119">
        <f t="shared" si="17"/>
        <v>0.29618765742486325</v>
      </c>
      <c r="K9" s="119">
        <v>20</v>
      </c>
      <c r="L9" s="119">
        <f t="shared" si="18"/>
        <v>-3.8504395465232224</v>
      </c>
      <c r="M9" s="115">
        <f t="shared" si="19"/>
        <v>1265.1113444782168</v>
      </c>
      <c r="N9" s="117">
        <f t="shared" si="20"/>
        <v>-77.008790930464556</v>
      </c>
    </row>
    <row r="10" spans="1:14" ht="15.6" customHeight="1">
      <c r="A10" s="128" t="s">
        <v>399</v>
      </c>
      <c r="B10" s="122"/>
      <c r="C10" s="120"/>
      <c r="D10" s="120"/>
      <c r="E10" s="125"/>
      <c r="F10" s="122">
        <f t="shared" si="7"/>
        <v>1595.7161145460655</v>
      </c>
      <c r="G10" s="122">
        <f t="shared" si="0"/>
        <v>1595.7161145460655</v>
      </c>
      <c r="H10" s="120">
        <f t="shared" ref="H10:H17" si="21">G10/400</f>
        <v>3.9892902863651636</v>
      </c>
      <c r="I10" s="120">
        <f t="shared" ref="I10:I17" si="22">POWER(10,H10)</f>
        <v>9756.4154746876065</v>
      </c>
      <c r="J10" s="120">
        <f t="shared" ref="J10:J17" si="23">1/(1+I10)</f>
        <v>1.0248615553925831E-4</v>
      </c>
      <c r="K10" s="120">
        <v>20</v>
      </c>
      <c r="L10" s="120">
        <f t="shared" ref="L10:L17" si="24">D10-C10*J10</f>
        <v>0</v>
      </c>
      <c r="M10" s="121">
        <f t="shared" ref="M10:M17" si="25">B10+K10*L10</f>
        <v>0</v>
      </c>
      <c r="N10" s="122">
        <f t="shared" ref="N10:N17" si="26">M10-B10</f>
        <v>0</v>
      </c>
    </row>
    <row r="11" spans="1:14" ht="15.6" customHeight="1">
      <c r="A11" s="127" t="s">
        <v>377</v>
      </c>
      <c r="B11" s="117">
        <f>VLOOKUP(A11,ИК!$A$1:$B$266,2,0)</f>
        <v>1264.1907652865168</v>
      </c>
      <c r="C11" s="119">
        <v>13</v>
      </c>
      <c r="D11" s="119">
        <v>6.5</v>
      </c>
      <c r="E11" s="124">
        <v>7</v>
      </c>
      <c r="F11" s="117">
        <f t="shared" si="7"/>
        <v>1498.4706710624873</v>
      </c>
      <c r="G11" s="117">
        <f t="shared" si="0"/>
        <v>234.27990577597052</v>
      </c>
      <c r="H11" s="119">
        <f t="shared" si="21"/>
        <v>0.58569976443992633</v>
      </c>
      <c r="I11" s="119">
        <f t="shared" si="22"/>
        <v>3.8521196166018972</v>
      </c>
      <c r="J11" s="119">
        <f t="shared" si="23"/>
        <v>0.20609549619890322</v>
      </c>
      <c r="K11" s="119">
        <v>20</v>
      </c>
      <c r="L11" s="119">
        <f t="shared" si="24"/>
        <v>3.8207585494142582</v>
      </c>
      <c r="M11" s="115">
        <f t="shared" si="25"/>
        <v>1340.6059362748019</v>
      </c>
      <c r="N11" s="117">
        <f t="shared" si="26"/>
        <v>76.415170988285126</v>
      </c>
    </row>
    <row r="12" spans="1:14" ht="14.4" customHeight="1">
      <c r="A12" s="128" t="s">
        <v>399</v>
      </c>
      <c r="B12" s="122"/>
      <c r="C12" s="120"/>
      <c r="D12" s="120"/>
      <c r="E12" s="125"/>
      <c r="F12" s="122">
        <f t="shared" si="7"/>
        <v>1595.7161145460655</v>
      </c>
      <c r="G12" s="122">
        <f t="shared" si="0"/>
        <v>1595.7161145460655</v>
      </c>
      <c r="H12" s="120">
        <f t="shared" ref="H12" si="27">G12/400</f>
        <v>3.9892902863651636</v>
      </c>
      <c r="I12" s="120">
        <f t="shared" ref="I12" si="28">POWER(10,H12)</f>
        <v>9756.4154746876065</v>
      </c>
      <c r="J12" s="120">
        <f t="shared" ref="J12" si="29">1/(1+I12)</f>
        <v>1.0248615553925831E-4</v>
      </c>
      <c r="K12" s="120">
        <v>20</v>
      </c>
      <c r="L12" s="120">
        <f t="shared" ref="L12" si="30">D12-C12*J12</f>
        <v>0</v>
      </c>
      <c r="M12" s="121">
        <f t="shared" ref="M12" si="31">B12+K12*L12</f>
        <v>0</v>
      </c>
      <c r="N12" s="122">
        <f t="shared" ref="N12" si="32">M12-B12</f>
        <v>0</v>
      </c>
    </row>
    <row r="13" spans="1:14" ht="15.6" customHeight="1">
      <c r="A13" s="127" t="s">
        <v>373</v>
      </c>
      <c r="B13" s="117">
        <f>VLOOKUP(A13,ИК!$A$1:$B$266,2,0)</f>
        <v>1420</v>
      </c>
      <c r="C13" s="119">
        <v>13</v>
      </c>
      <c r="D13" s="119">
        <v>6</v>
      </c>
      <c r="E13" s="124">
        <v>9</v>
      </c>
      <c r="F13" s="117">
        <f t="shared" si="7"/>
        <v>1486.4853453152962</v>
      </c>
      <c r="G13" s="117">
        <f t="shared" si="0"/>
        <v>66.485345315296172</v>
      </c>
      <c r="H13" s="119">
        <f t="shared" si="21"/>
        <v>0.16621336328824043</v>
      </c>
      <c r="I13" s="119">
        <f t="shared" si="22"/>
        <v>1.4662680226375306</v>
      </c>
      <c r="J13" s="119">
        <f t="shared" si="23"/>
        <v>0.4054709345542088</v>
      </c>
      <c r="K13" s="119">
        <v>20</v>
      </c>
      <c r="L13" s="119">
        <f t="shared" si="24"/>
        <v>0.72887785079528555</v>
      </c>
      <c r="M13" s="115">
        <f t="shared" si="25"/>
        <v>1434.5775570159058</v>
      </c>
      <c r="N13" s="117">
        <f t="shared" si="26"/>
        <v>14.577557015905768</v>
      </c>
    </row>
    <row r="14" spans="1:14" ht="15.6" customHeight="1">
      <c r="A14" s="128" t="s">
        <v>399</v>
      </c>
      <c r="B14" s="122"/>
      <c r="C14" s="120"/>
      <c r="D14" s="120"/>
      <c r="E14" s="125"/>
      <c r="F14" s="122">
        <f t="shared" si="7"/>
        <v>1595.7161145460655</v>
      </c>
      <c r="G14" s="122">
        <f t="shared" si="0"/>
        <v>1595.7161145460655</v>
      </c>
      <c r="H14" s="120">
        <f t="shared" si="21"/>
        <v>3.9892902863651636</v>
      </c>
      <c r="I14" s="120">
        <f t="shared" si="22"/>
        <v>9756.4154746876065</v>
      </c>
      <c r="J14" s="120">
        <f t="shared" si="23"/>
        <v>1.0248615553925831E-4</v>
      </c>
      <c r="K14" s="120">
        <v>20</v>
      </c>
      <c r="L14" s="120">
        <f t="shared" si="24"/>
        <v>0</v>
      </c>
      <c r="M14" s="121">
        <f t="shared" si="25"/>
        <v>0</v>
      </c>
      <c r="N14" s="122">
        <f t="shared" si="26"/>
        <v>0</v>
      </c>
    </row>
    <row r="15" spans="1:14" ht="15.6" customHeight="1">
      <c r="A15" s="127" t="s">
        <v>123</v>
      </c>
      <c r="B15" s="117">
        <f>VLOOKUP(A15,ИК!$A$1:$B$266,2,0)</f>
        <v>1767</v>
      </c>
      <c r="C15" s="119">
        <v>13</v>
      </c>
      <c r="D15" s="119">
        <v>12</v>
      </c>
      <c r="E15" s="124">
        <v>1</v>
      </c>
      <c r="F15" s="117">
        <f t="shared" si="7"/>
        <v>1459.7930376229885</v>
      </c>
      <c r="G15" s="117">
        <f t="shared" si="0"/>
        <v>-307.20696237701145</v>
      </c>
      <c r="H15" s="119">
        <f t="shared" si="21"/>
        <v>-0.76801740594252865</v>
      </c>
      <c r="I15" s="119">
        <f t="shared" si="22"/>
        <v>0.17060140128708676</v>
      </c>
      <c r="J15" s="119">
        <f t="shared" si="23"/>
        <v>0.85426174861954807</v>
      </c>
      <c r="K15" s="119">
        <v>20</v>
      </c>
      <c r="L15" s="119">
        <f t="shared" si="24"/>
        <v>0.89459726794587446</v>
      </c>
      <c r="M15" s="115">
        <f t="shared" si="25"/>
        <v>1784.8919453589174</v>
      </c>
      <c r="N15" s="117">
        <f t="shared" si="26"/>
        <v>17.891945358917383</v>
      </c>
    </row>
    <row r="16" spans="1:14" ht="15.6" customHeight="1">
      <c r="A16" s="128" t="s">
        <v>399</v>
      </c>
      <c r="B16" s="122"/>
      <c r="C16" s="120"/>
      <c r="D16" s="120"/>
      <c r="E16" s="125"/>
      <c r="F16" s="122">
        <f t="shared" si="7"/>
        <v>1595.7161145460655</v>
      </c>
      <c r="G16" s="122">
        <f t="shared" ref="G16:G17" si="33">F16-B16</f>
        <v>1595.7161145460655</v>
      </c>
      <c r="H16" s="120">
        <f t="shared" si="21"/>
        <v>3.9892902863651636</v>
      </c>
      <c r="I16" s="120">
        <f t="shared" si="22"/>
        <v>9756.4154746876065</v>
      </c>
      <c r="J16" s="120">
        <f t="shared" si="23"/>
        <v>1.0248615553925831E-4</v>
      </c>
      <c r="K16" s="120">
        <v>20</v>
      </c>
      <c r="L16" s="120">
        <f t="shared" si="24"/>
        <v>0</v>
      </c>
      <c r="M16" s="121">
        <f t="shared" si="25"/>
        <v>0</v>
      </c>
      <c r="N16" s="122">
        <f t="shared" si="26"/>
        <v>0</v>
      </c>
    </row>
    <row r="17" spans="1:14" s="28" customFormat="1" ht="15.6" customHeight="1">
      <c r="A17" s="127" t="s">
        <v>348</v>
      </c>
      <c r="B17" s="117">
        <f>VLOOKUP(A17,ИК!$A$1:$B$266,2,0)</f>
        <v>1459.2234669183044</v>
      </c>
      <c r="C17" s="119">
        <v>13</v>
      </c>
      <c r="D17" s="119">
        <v>8.5</v>
      </c>
      <c r="E17" s="124">
        <v>4</v>
      </c>
      <c r="F17" s="117">
        <f t="shared" si="7"/>
        <v>1483.4681555523496</v>
      </c>
      <c r="G17" s="117">
        <f t="shared" si="33"/>
        <v>24.244688634045133</v>
      </c>
      <c r="H17" s="119">
        <f t="shared" si="21"/>
        <v>6.0611721585112834E-2</v>
      </c>
      <c r="I17" s="119">
        <f t="shared" si="22"/>
        <v>1.1497719824467496</v>
      </c>
      <c r="J17" s="119">
        <f t="shared" si="23"/>
        <v>0.46516561205800822</v>
      </c>
      <c r="K17" s="119">
        <v>20</v>
      </c>
      <c r="L17" s="119">
        <f t="shared" si="24"/>
        <v>2.4528470432458933</v>
      </c>
      <c r="M17" s="115">
        <f t="shared" si="25"/>
        <v>1508.2804077832222</v>
      </c>
      <c r="N17" s="117">
        <f t="shared" si="26"/>
        <v>49.056940864917806</v>
      </c>
    </row>
    <row r="18" spans="1:14" s="28" customFormat="1" ht="15.6" customHeight="1">
      <c r="A18" s="128" t="s">
        <v>399</v>
      </c>
      <c r="B18" s="122"/>
      <c r="C18" s="120"/>
      <c r="D18" s="120"/>
      <c r="E18" s="125"/>
      <c r="F18" s="122">
        <f t="shared" si="7"/>
        <v>1595.7161145460655</v>
      </c>
      <c r="G18" s="122">
        <f t="shared" ref="G18:G30" si="34">F18-B18</f>
        <v>1595.7161145460655</v>
      </c>
      <c r="H18" s="120">
        <f t="shared" ref="H18:H30" si="35">G18/400</f>
        <v>3.9892902863651636</v>
      </c>
      <c r="I18" s="120">
        <f t="shared" ref="I18:I30" si="36">POWER(10,H18)</f>
        <v>9756.4154746876065</v>
      </c>
      <c r="J18" s="120">
        <f t="shared" ref="J18:J30" si="37">1/(1+I18)</f>
        <v>1.0248615553925831E-4</v>
      </c>
      <c r="K18" s="120">
        <v>20</v>
      </c>
      <c r="L18" s="120">
        <f t="shared" ref="L18:L30" si="38">D18-C18*J18</f>
        <v>0</v>
      </c>
      <c r="M18" s="121">
        <f t="shared" ref="M18:M30" si="39">B18+K18*L18</f>
        <v>0</v>
      </c>
      <c r="N18" s="122">
        <f t="shared" ref="N18:N30" si="40">M18-B18</f>
        <v>0</v>
      </c>
    </row>
    <row r="19" spans="1:14" s="28" customFormat="1" ht="15.6" customHeight="1">
      <c r="A19" s="127" t="s">
        <v>58</v>
      </c>
      <c r="B19" s="117">
        <f>VLOOKUP(A19,ИК!$A$1:$B$266,2,0)</f>
        <v>1731.6135367479758</v>
      </c>
      <c r="C19" s="119">
        <v>13</v>
      </c>
      <c r="D19" s="119">
        <v>9.5</v>
      </c>
      <c r="E19" s="124">
        <v>3</v>
      </c>
      <c r="F19" s="117">
        <f t="shared" si="7"/>
        <v>1462.5150732577595</v>
      </c>
      <c r="G19" s="117">
        <f t="shared" si="34"/>
        <v>-269.09846349021632</v>
      </c>
      <c r="H19" s="119">
        <f t="shared" si="35"/>
        <v>-0.67274615872554078</v>
      </c>
      <c r="I19" s="119">
        <f t="shared" si="36"/>
        <v>0.21244858423173082</v>
      </c>
      <c r="J19" s="119">
        <f t="shared" si="37"/>
        <v>0.82477724252006201</v>
      </c>
      <c r="K19" s="119">
        <v>20</v>
      </c>
      <c r="L19" s="119">
        <f t="shared" si="38"/>
        <v>-1.2221041527608065</v>
      </c>
      <c r="M19" s="115">
        <f t="shared" si="39"/>
        <v>1707.1714536927598</v>
      </c>
      <c r="N19" s="117">
        <f t="shared" si="40"/>
        <v>-24.442083055216017</v>
      </c>
    </row>
    <row r="20" spans="1:14" s="28" customFormat="1" ht="15.6" customHeight="1">
      <c r="A20" s="128" t="s">
        <v>399</v>
      </c>
      <c r="B20" s="122"/>
      <c r="C20" s="120"/>
      <c r="D20" s="120"/>
      <c r="E20" s="125"/>
      <c r="F20" s="122">
        <f t="shared" si="7"/>
        <v>1595.7161145460655</v>
      </c>
      <c r="G20" s="122">
        <f t="shared" si="34"/>
        <v>1595.7161145460655</v>
      </c>
      <c r="H20" s="120">
        <f t="shared" si="35"/>
        <v>3.9892902863651636</v>
      </c>
      <c r="I20" s="120">
        <f t="shared" si="36"/>
        <v>9756.4154746876065</v>
      </c>
      <c r="J20" s="120">
        <f t="shared" si="37"/>
        <v>1.0248615553925831E-4</v>
      </c>
      <c r="K20" s="120">
        <v>20</v>
      </c>
      <c r="L20" s="120">
        <f t="shared" si="38"/>
        <v>0</v>
      </c>
      <c r="M20" s="121">
        <f t="shared" si="39"/>
        <v>0</v>
      </c>
      <c r="N20" s="122">
        <f t="shared" si="40"/>
        <v>0</v>
      </c>
    </row>
    <row r="21" spans="1:14" s="28" customFormat="1" ht="15.6" customHeight="1">
      <c r="A21" s="127" t="s">
        <v>329</v>
      </c>
      <c r="B21" s="117">
        <f>VLOOKUP(A21,ИК!$A$1:$B$266,2,0)</f>
        <v>1599</v>
      </c>
      <c r="C21" s="119">
        <v>13</v>
      </c>
      <c r="D21" s="119">
        <v>8.5</v>
      </c>
      <c r="E21" s="124">
        <v>5</v>
      </c>
      <c r="F21" s="117">
        <f t="shared" si="7"/>
        <v>1472.7161145460655</v>
      </c>
      <c r="G21" s="117">
        <f t="shared" si="34"/>
        <v>-126.28388545393454</v>
      </c>
      <c r="H21" s="119">
        <f t="shared" si="35"/>
        <v>-0.31570971363483635</v>
      </c>
      <c r="I21" s="119">
        <f t="shared" si="36"/>
        <v>0.48338179085047811</v>
      </c>
      <c r="J21" s="119">
        <f t="shared" si="37"/>
        <v>0.67413528072679307</v>
      </c>
      <c r="K21" s="119">
        <v>20</v>
      </c>
      <c r="L21" s="119">
        <f t="shared" si="38"/>
        <v>-0.26375864944830951</v>
      </c>
      <c r="M21" s="115">
        <f t="shared" si="39"/>
        <v>1593.7248270110338</v>
      </c>
      <c r="N21" s="117">
        <f t="shared" si="40"/>
        <v>-5.2751729889662329</v>
      </c>
    </row>
    <row r="22" spans="1:14" s="28" customFormat="1" ht="15.6" customHeight="1">
      <c r="A22" s="128" t="s">
        <v>399</v>
      </c>
      <c r="B22" s="122"/>
      <c r="C22" s="120"/>
      <c r="D22" s="120"/>
      <c r="E22" s="125"/>
      <c r="F22" s="122">
        <f t="shared" si="7"/>
        <v>1595.7161145460655</v>
      </c>
      <c r="G22" s="122">
        <f t="shared" si="34"/>
        <v>1595.7161145460655</v>
      </c>
      <c r="H22" s="120">
        <f t="shared" si="35"/>
        <v>3.9892902863651636</v>
      </c>
      <c r="I22" s="120">
        <f t="shared" si="36"/>
        <v>9756.4154746876065</v>
      </c>
      <c r="J22" s="120">
        <f t="shared" si="37"/>
        <v>1.0248615553925831E-4</v>
      </c>
      <c r="K22" s="120">
        <v>20</v>
      </c>
      <c r="L22" s="120">
        <f t="shared" si="38"/>
        <v>0</v>
      </c>
      <c r="M22" s="121">
        <f t="shared" si="39"/>
        <v>0</v>
      </c>
      <c r="N22" s="122">
        <f t="shared" si="40"/>
        <v>0</v>
      </c>
    </row>
    <row r="23" spans="1:14" s="28" customFormat="1" ht="15.6" customHeight="1">
      <c r="A23" s="127" t="s">
        <v>72</v>
      </c>
      <c r="B23" s="117">
        <f>VLOOKUP(A23,ИК!$A$1:$B$266,2,0)</f>
        <v>1662</v>
      </c>
      <c r="C23" s="119">
        <v>13</v>
      </c>
      <c r="D23" s="119">
        <v>7</v>
      </c>
      <c r="E23" s="124">
        <v>6</v>
      </c>
      <c r="F23" s="117">
        <f t="shared" si="7"/>
        <v>1467.8699606999116</v>
      </c>
      <c r="G23" s="117">
        <f t="shared" si="34"/>
        <v>-194.13003930008836</v>
      </c>
      <c r="H23" s="119">
        <f t="shared" si="35"/>
        <v>-0.48532509825022091</v>
      </c>
      <c r="I23" s="119">
        <f t="shared" si="36"/>
        <v>0.32709575032836818</v>
      </c>
      <c r="J23" s="119">
        <f t="shared" si="37"/>
        <v>0.75352513166632196</v>
      </c>
      <c r="K23" s="119">
        <v>20</v>
      </c>
      <c r="L23" s="119">
        <f t="shared" si="38"/>
        <v>-2.7958267116621851</v>
      </c>
      <c r="M23" s="115">
        <f t="shared" si="39"/>
        <v>1606.0834657667563</v>
      </c>
      <c r="N23" s="117">
        <f t="shared" si="40"/>
        <v>-55.916534233243738</v>
      </c>
    </row>
    <row r="24" spans="1:14" s="28" customFormat="1" ht="15.6" customHeight="1">
      <c r="A24" s="128" t="s">
        <v>399</v>
      </c>
      <c r="B24" s="122"/>
      <c r="C24" s="120"/>
      <c r="D24" s="120"/>
      <c r="E24" s="125"/>
      <c r="F24" s="122">
        <f t="shared" si="7"/>
        <v>1595.7161145460655</v>
      </c>
      <c r="G24" s="122">
        <f t="shared" si="34"/>
        <v>1595.7161145460655</v>
      </c>
      <c r="H24" s="120">
        <f t="shared" si="35"/>
        <v>3.9892902863651636</v>
      </c>
      <c r="I24" s="120">
        <f t="shared" si="36"/>
        <v>9756.4154746876065</v>
      </c>
      <c r="J24" s="120">
        <f t="shared" si="37"/>
        <v>1.0248615553925831E-4</v>
      </c>
      <c r="K24" s="120">
        <v>20</v>
      </c>
      <c r="L24" s="120">
        <f t="shared" si="38"/>
        <v>0</v>
      </c>
      <c r="M24" s="121">
        <f t="shared" si="39"/>
        <v>0</v>
      </c>
      <c r="N24" s="122">
        <f t="shared" si="40"/>
        <v>0</v>
      </c>
    </row>
    <row r="25" spans="1:14" s="28" customFormat="1" ht="15.6" customHeight="1">
      <c r="A25" s="127" t="s">
        <v>355</v>
      </c>
      <c r="B25" s="117">
        <f>VLOOKUP(A25,ИК!$A$1:$B$266,2,0)</f>
        <v>1243</v>
      </c>
      <c r="C25" s="119">
        <v>13</v>
      </c>
      <c r="D25" s="119">
        <v>4</v>
      </c>
      <c r="E25" s="124">
        <v>12</v>
      </c>
      <c r="F25" s="117">
        <f t="shared" si="7"/>
        <v>1500.1007299306807</v>
      </c>
      <c r="G25" s="117">
        <f t="shared" si="34"/>
        <v>257.1007299306807</v>
      </c>
      <c r="H25" s="119">
        <f t="shared" si="35"/>
        <v>0.64275182482670179</v>
      </c>
      <c r="I25" s="119">
        <f t="shared" si="36"/>
        <v>4.3929051357138365</v>
      </c>
      <c r="J25" s="119">
        <f t="shared" si="37"/>
        <v>0.18542881338253583</v>
      </c>
      <c r="K25" s="119">
        <v>20</v>
      </c>
      <c r="L25" s="119">
        <f t="shared" si="38"/>
        <v>1.589425426027034</v>
      </c>
      <c r="M25" s="115">
        <f t="shared" si="39"/>
        <v>1274.7885085205407</v>
      </c>
      <c r="N25" s="117">
        <f t="shared" si="40"/>
        <v>31.788508520540745</v>
      </c>
    </row>
    <row r="26" spans="1:14" s="28" customFormat="1" ht="15.6" customHeight="1">
      <c r="A26" s="128" t="s">
        <v>399</v>
      </c>
      <c r="B26" s="122"/>
      <c r="C26" s="120"/>
      <c r="D26" s="120"/>
      <c r="E26" s="125"/>
      <c r="F26" s="122">
        <f t="shared" si="7"/>
        <v>1595.7161145460655</v>
      </c>
      <c r="G26" s="122">
        <f t="shared" si="34"/>
        <v>1595.7161145460655</v>
      </c>
      <c r="H26" s="120">
        <f t="shared" si="35"/>
        <v>3.9892902863651636</v>
      </c>
      <c r="I26" s="120">
        <f t="shared" si="36"/>
        <v>9756.4154746876065</v>
      </c>
      <c r="J26" s="120">
        <f t="shared" si="37"/>
        <v>1.0248615553925831E-4</v>
      </c>
      <c r="K26" s="120">
        <v>20</v>
      </c>
      <c r="L26" s="120">
        <f t="shared" si="38"/>
        <v>0</v>
      </c>
      <c r="M26" s="121">
        <f t="shared" si="39"/>
        <v>0</v>
      </c>
      <c r="N26" s="122">
        <f t="shared" si="40"/>
        <v>0</v>
      </c>
    </row>
    <row r="27" spans="1:14" s="28" customFormat="1" ht="15.6" customHeight="1">
      <c r="A27" s="127" t="s">
        <v>208</v>
      </c>
      <c r="B27" s="117">
        <f>VLOOKUP(A27,ИК!$A$1:$B$266,2,0)</f>
        <v>1647.055423700768</v>
      </c>
      <c r="C27" s="119">
        <v>13</v>
      </c>
      <c r="D27" s="119">
        <v>10.5</v>
      </c>
      <c r="E27" s="124">
        <v>2</v>
      </c>
      <c r="F27" s="117">
        <f t="shared" si="7"/>
        <v>1469.0195434921602</v>
      </c>
      <c r="G27" s="117">
        <f t="shared" si="34"/>
        <v>-178.03588020860775</v>
      </c>
      <c r="H27" s="119">
        <f t="shared" si="35"/>
        <v>-0.44508970052151936</v>
      </c>
      <c r="I27" s="119">
        <f t="shared" si="36"/>
        <v>0.35884780945710765</v>
      </c>
      <c r="J27" s="119">
        <f t="shared" si="37"/>
        <v>0.73591758623765524</v>
      </c>
      <c r="K27" s="119">
        <v>20</v>
      </c>
      <c r="L27" s="119">
        <f t="shared" si="38"/>
        <v>0.93307137891048164</v>
      </c>
      <c r="M27" s="115">
        <f t="shared" si="39"/>
        <v>1665.7168512789776</v>
      </c>
      <c r="N27" s="117">
        <f t="shared" si="40"/>
        <v>18.661427578209668</v>
      </c>
    </row>
    <row r="28" spans="1:14" s="28" customFormat="1" ht="15.6" customHeight="1">
      <c r="A28" s="128" t="s">
        <v>399</v>
      </c>
      <c r="B28" s="122"/>
      <c r="C28" s="120"/>
      <c r="D28" s="120"/>
      <c r="E28" s="125"/>
      <c r="F28" s="122">
        <f t="shared" si="7"/>
        <v>1595.7161145460655</v>
      </c>
      <c r="G28" s="122">
        <f t="shared" si="34"/>
        <v>1595.7161145460655</v>
      </c>
      <c r="H28" s="120">
        <f t="shared" si="35"/>
        <v>3.9892902863651636</v>
      </c>
      <c r="I28" s="120">
        <f t="shared" si="36"/>
        <v>9756.4154746876065</v>
      </c>
      <c r="J28" s="120">
        <f t="shared" si="37"/>
        <v>1.0248615553925831E-4</v>
      </c>
      <c r="K28" s="120">
        <v>20</v>
      </c>
      <c r="L28" s="120">
        <f t="shared" si="38"/>
        <v>0</v>
      </c>
      <c r="M28" s="121">
        <f t="shared" si="39"/>
        <v>0</v>
      </c>
      <c r="N28" s="122">
        <f t="shared" si="40"/>
        <v>0</v>
      </c>
    </row>
    <row r="29" spans="1:14" s="28" customFormat="1" ht="15.6" customHeight="1">
      <c r="A29" s="127" t="s">
        <v>234</v>
      </c>
      <c r="B29" s="117">
        <f>VLOOKUP(A29,ИК!$A$1:$B$266,2,0)</f>
        <v>1406.1061610366044</v>
      </c>
      <c r="C29" s="119">
        <v>13</v>
      </c>
      <c r="D29" s="119">
        <v>5</v>
      </c>
      <c r="E29" s="124">
        <v>10</v>
      </c>
      <c r="F29" s="117">
        <f t="shared" si="7"/>
        <v>1487.5541021586344</v>
      </c>
      <c r="G29" s="117">
        <f t="shared" si="34"/>
        <v>81.447941122029988</v>
      </c>
      <c r="H29" s="119">
        <f t="shared" si="35"/>
        <v>0.20361985280507497</v>
      </c>
      <c r="I29" s="119">
        <f t="shared" si="36"/>
        <v>1.598158514060718</v>
      </c>
      <c r="J29" s="119">
        <f t="shared" si="37"/>
        <v>0.38488798685230269</v>
      </c>
      <c r="K29" s="119">
        <v>20</v>
      </c>
      <c r="L29" s="119">
        <f t="shared" si="38"/>
        <v>-3.5438290799350014E-3</v>
      </c>
      <c r="M29" s="115">
        <f t="shared" si="39"/>
        <v>1406.0352844550057</v>
      </c>
      <c r="N29" s="117">
        <f t="shared" si="40"/>
        <v>-7.0876581598668054E-2</v>
      </c>
    </row>
    <row r="30" spans="1:14" s="28" customFormat="1" ht="15.6" customHeight="1" thickBot="1">
      <c r="A30" s="129"/>
      <c r="B30" s="122"/>
      <c r="C30" s="120"/>
      <c r="D30" s="123"/>
      <c r="E30" s="126"/>
      <c r="F30" s="118">
        <f t="shared" si="7"/>
        <v>1595.7161145460655</v>
      </c>
      <c r="G30" s="118">
        <f t="shared" si="34"/>
        <v>1595.7161145460655</v>
      </c>
      <c r="H30" s="123">
        <f t="shared" si="35"/>
        <v>3.9892902863651636</v>
      </c>
      <c r="I30" s="123">
        <f t="shared" si="36"/>
        <v>9756.4154746876065</v>
      </c>
      <c r="J30" s="123">
        <f t="shared" si="37"/>
        <v>1.0248615553925831E-4</v>
      </c>
      <c r="K30" s="123">
        <v>20</v>
      </c>
      <c r="L30" s="123">
        <f t="shared" si="38"/>
        <v>0</v>
      </c>
      <c r="M30" s="116">
        <f t="shared" si="39"/>
        <v>0</v>
      </c>
      <c r="N30" s="118">
        <f t="shared" si="40"/>
        <v>0</v>
      </c>
    </row>
  </sheetData>
  <protectedRanges>
    <protectedRange sqref="E3 E5 E7 E9 E11 E13 E15 E17 E19 E21 E23 E25 E27 E29" name="Diapazons3"/>
  </protectedRanges>
  <autoFilter ref="A1:N30"/>
  <mergeCells count="196">
    <mergeCell ref="E3:E4"/>
    <mergeCell ref="E5:E6"/>
    <mergeCell ref="E7:E8"/>
    <mergeCell ref="E9:E10"/>
    <mergeCell ref="E11:E12"/>
    <mergeCell ref="E13:E14"/>
    <mergeCell ref="E15:E16"/>
    <mergeCell ref="E17:E18"/>
    <mergeCell ref="A15:A16"/>
    <mergeCell ref="A17:A18"/>
    <mergeCell ref="A3:A4"/>
    <mergeCell ref="A5:A6"/>
    <mergeCell ref="A7:A8"/>
    <mergeCell ref="A9:A10"/>
    <mergeCell ref="A11:A12"/>
    <mergeCell ref="A13:A14"/>
    <mergeCell ref="D11:D12"/>
    <mergeCell ref="D13:D14"/>
    <mergeCell ref="E19:E20"/>
    <mergeCell ref="E21:E22"/>
    <mergeCell ref="E23:E24"/>
    <mergeCell ref="E25:E26"/>
    <mergeCell ref="E27:E28"/>
    <mergeCell ref="E29:E30"/>
    <mergeCell ref="A27:A28"/>
    <mergeCell ref="A29:A30"/>
    <mergeCell ref="A19:A20"/>
    <mergeCell ref="A21:A22"/>
    <mergeCell ref="A23:A24"/>
    <mergeCell ref="A25:A26"/>
    <mergeCell ref="B13:B14"/>
    <mergeCell ref="C13:C14"/>
    <mergeCell ref="B15:B16"/>
    <mergeCell ref="C15:C16"/>
    <mergeCell ref="D27:D28"/>
    <mergeCell ref="D29:D30"/>
    <mergeCell ref="B3:B4"/>
    <mergeCell ref="C3:C4"/>
    <mergeCell ref="B5:B6"/>
    <mergeCell ref="C5:C6"/>
    <mergeCell ref="B7:B8"/>
    <mergeCell ref="C7:C8"/>
    <mergeCell ref="B9:B10"/>
    <mergeCell ref="C9:C10"/>
    <mergeCell ref="D15:D16"/>
    <mergeCell ref="D17:D18"/>
    <mergeCell ref="D19:D20"/>
    <mergeCell ref="D21:D22"/>
    <mergeCell ref="D23:D24"/>
    <mergeCell ref="D25:D26"/>
    <mergeCell ref="D3:D4"/>
    <mergeCell ref="D5:D6"/>
    <mergeCell ref="D7:D8"/>
    <mergeCell ref="D9:D10"/>
    <mergeCell ref="B29:B30"/>
    <mergeCell ref="C29:C30"/>
    <mergeCell ref="F3:F4"/>
    <mergeCell ref="G3:G4"/>
    <mergeCell ref="H3:H4"/>
    <mergeCell ref="I3:I4"/>
    <mergeCell ref="F15:F16"/>
    <mergeCell ref="G15:G16"/>
    <mergeCell ref="H15:H16"/>
    <mergeCell ref="I15:I16"/>
    <mergeCell ref="B23:B24"/>
    <mergeCell ref="C23:C24"/>
    <mergeCell ref="B25:B26"/>
    <mergeCell ref="C25:C26"/>
    <mergeCell ref="B27:B28"/>
    <mergeCell ref="C27:C28"/>
    <mergeCell ref="B17:B18"/>
    <mergeCell ref="C17:C18"/>
    <mergeCell ref="B19:B20"/>
    <mergeCell ref="C19:C20"/>
    <mergeCell ref="B21:B22"/>
    <mergeCell ref="C21:C22"/>
    <mergeCell ref="B11:B12"/>
    <mergeCell ref="C11:C12"/>
    <mergeCell ref="J3:J4"/>
    <mergeCell ref="K3:K4"/>
    <mergeCell ref="L3:L4"/>
    <mergeCell ref="M3:M4"/>
    <mergeCell ref="N3:N4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J15:J16"/>
    <mergeCell ref="K15:K16"/>
    <mergeCell ref="L15:L16"/>
    <mergeCell ref="M15:M16"/>
    <mergeCell ref="N15:N16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M29:M30"/>
    <mergeCell ref="N29:N30"/>
    <mergeCell ref="L27:L28"/>
    <mergeCell ref="M27:M28"/>
    <mergeCell ref="N27:N28"/>
    <mergeCell ref="F29:F30"/>
    <mergeCell ref="G29:G30"/>
    <mergeCell ref="H29:H30"/>
    <mergeCell ref="I29:I30"/>
    <mergeCell ref="J29:J30"/>
    <mergeCell ref="K29:K30"/>
    <mergeCell ref="L29:L30"/>
    <mergeCell ref="F27:F28"/>
    <mergeCell ref="G27:G28"/>
    <mergeCell ref="H27:H28"/>
    <mergeCell ref="I27:I28"/>
    <mergeCell ref="J27:J28"/>
    <mergeCell ref="K27:K28"/>
  </mergeCells>
  <conditionalFormatting sqref="A31:A1048576 A1:A2 C2 E2 G2 I2 K2 M2">
    <cfRule type="duplicateValues" dxfId="27" priority="9718"/>
  </conditionalFormatting>
  <conditionalFormatting sqref="A31:A1048576 A1:A2 C2 E2 G2 I2 K2 M2">
    <cfRule type="duplicateValues" dxfId="26" priority="38"/>
  </conditionalFormatting>
  <conditionalFormatting sqref="E3:E30">
    <cfRule type="cellIs" dxfId="25" priority="24" stopIfTrue="1" operator="equal">
      <formula>$BA$3</formula>
    </cfRule>
    <cfRule type="cellIs" dxfId="24" priority="25" stopIfTrue="1" operator="equal">
      <formula>$AZ$3</formula>
    </cfRule>
    <cfRule type="cellIs" dxfId="23" priority="26" stopIfTrue="1" operator="equal">
      <formula>$AY$3</formula>
    </cfRule>
  </conditionalFormatting>
  <conditionalFormatting sqref="A3:A30">
    <cfRule type="cellIs" dxfId="22" priority="1" operator="equal">
      <formula>0</formula>
    </cfRule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7" sqref="A7"/>
    </sheetView>
  </sheetViews>
  <sheetFormatPr defaultRowHeight="14.4"/>
  <cols>
    <col min="1" max="1" width="22.109375" style="100" bestFit="1" customWidth="1"/>
    <col min="2" max="2" width="9.109375" style="20"/>
    <col min="3" max="3" width="8.88671875" style="7"/>
    <col min="4" max="4" width="10.88671875" style="20" bestFit="1" customWidth="1"/>
    <col min="5" max="5" width="9.33203125" style="7" customWidth="1"/>
  </cols>
  <sheetData>
    <row r="1" spans="1:7" s="51" customFormat="1" ht="30" customHeight="1">
      <c r="A1" s="57" t="s">
        <v>260</v>
      </c>
      <c r="B1" s="58" t="s">
        <v>261</v>
      </c>
      <c r="C1" s="58" t="s">
        <v>262</v>
      </c>
      <c r="D1" s="57" t="s">
        <v>17</v>
      </c>
      <c r="E1" s="57" t="s">
        <v>259</v>
      </c>
    </row>
    <row r="2" spans="1:7">
      <c r="A2" s="137" t="s">
        <v>123</v>
      </c>
      <c r="B2" s="95">
        <f>VLOOKUP(A2,ИК!$A$1:$D$268,3,0)</f>
        <v>1784.8919453589174</v>
      </c>
      <c r="C2" s="136">
        <v>1790.2552992361977</v>
      </c>
      <c r="D2" s="130">
        <v>3</v>
      </c>
      <c r="E2" s="131">
        <v>1</v>
      </c>
      <c r="G2" s="77"/>
    </row>
    <row r="3" spans="1:7">
      <c r="A3" s="137" t="s">
        <v>108</v>
      </c>
      <c r="B3" s="95">
        <f>VLOOKUP(A3,ИК!$A$1:$D$268,3,0)</f>
        <v>1898</v>
      </c>
      <c r="C3" s="136">
        <v>1898.4150154315421</v>
      </c>
      <c r="D3" s="130">
        <v>2</v>
      </c>
      <c r="E3" s="131">
        <v>2</v>
      </c>
      <c r="G3" s="77"/>
    </row>
    <row r="4" spans="1:7">
      <c r="A4" s="137" t="s">
        <v>208</v>
      </c>
      <c r="B4" s="95">
        <f>VLOOKUP(A4,ИК!$A$1:$D$268,3,0)</f>
        <v>1665.7168512789776</v>
      </c>
      <c r="C4" s="136">
        <v>1669.76094125595</v>
      </c>
      <c r="D4" s="130">
        <v>8</v>
      </c>
      <c r="E4" s="131">
        <v>3</v>
      </c>
      <c r="G4" s="77"/>
    </row>
    <row r="5" spans="1:7">
      <c r="A5" s="137" t="s">
        <v>312</v>
      </c>
      <c r="B5" s="95">
        <f>VLOOKUP(A5,ИК!$A$1:$D$268,3,0)</f>
        <v>1696.2987825675239</v>
      </c>
      <c r="C5" s="136">
        <v>1664.5438757156953</v>
      </c>
      <c r="D5" s="130">
        <v>15</v>
      </c>
      <c r="E5" s="131">
        <v>4</v>
      </c>
      <c r="G5" s="77"/>
    </row>
    <row r="6" spans="1:7">
      <c r="A6" s="137" t="s">
        <v>26</v>
      </c>
      <c r="B6" s="95">
        <f>VLOOKUP(A6,ИК!$A$1:$D$268,3,0)</f>
        <v>1795</v>
      </c>
      <c r="C6" s="136">
        <v>1836.9666314553756</v>
      </c>
      <c r="D6" s="130">
        <v>1</v>
      </c>
      <c r="E6" s="131">
        <v>5</v>
      </c>
      <c r="G6" s="77"/>
    </row>
    <row r="7" spans="1:7">
      <c r="A7" s="137" t="s">
        <v>72</v>
      </c>
      <c r="B7" s="95">
        <f>VLOOKUP(A7,ИК!$A$1:$D$268,3,0)</f>
        <v>1606.0834657667563</v>
      </c>
      <c r="C7" s="136">
        <v>1634.3308877005513</v>
      </c>
      <c r="D7" s="130">
        <v>4</v>
      </c>
      <c r="E7" s="131">
        <v>6</v>
      </c>
      <c r="G7" s="77"/>
    </row>
    <row r="8" spans="1:7">
      <c r="A8" s="135" t="s">
        <v>258</v>
      </c>
      <c r="B8" s="95">
        <f>VLOOKUP(A8,ИК!$A$1:$D$268,3,0)</f>
        <v>1634</v>
      </c>
      <c r="C8" s="136">
        <v>1578.6564028794298</v>
      </c>
      <c r="D8" s="130">
        <v>24</v>
      </c>
      <c r="E8" s="131">
        <v>7</v>
      </c>
      <c r="G8" s="77"/>
    </row>
    <row r="9" spans="1:7">
      <c r="A9" s="135" t="s">
        <v>253</v>
      </c>
      <c r="B9" s="95">
        <f>VLOOKUP(A9,ИК!$A$1:$D$268,3,0)</f>
        <v>1541</v>
      </c>
      <c r="C9" s="136">
        <v>1579.2560646553879</v>
      </c>
      <c r="D9" s="130">
        <v>18</v>
      </c>
      <c r="E9" s="131">
        <v>8</v>
      </c>
      <c r="G9" s="77"/>
    </row>
    <row r="10" spans="1:7">
      <c r="A10" s="135" t="s">
        <v>326</v>
      </c>
      <c r="B10" s="95">
        <f>VLOOKUP(A10,ИК!$A$1:$D$268,3,0)</f>
        <v>1622</v>
      </c>
      <c r="C10" s="136">
        <v>1639.1853325698933</v>
      </c>
      <c r="D10" s="130">
        <v>10</v>
      </c>
      <c r="E10" s="131">
        <v>9</v>
      </c>
      <c r="G10" s="77"/>
    </row>
    <row r="11" spans="1:7">
      <c r="A11" s="135" t="s">
        <v>58</v>
      </c>
      <c r="B11" s="95">
        <f>VLOOKUP(A11,ИК!$A$1:$D$268,3,0)</f>
        <v>1707.1714536927598</v>
      </c>
      <c r="C11" s="136">
        <v>1667.0745281158536</v>
      </c>
      <c r="D11" s="130">
        <v>13</v>
      </c>
      <c r="E11" s="131">
        <v>10</v>
      </c>
      <c r="G11" s="77"/>
    </row>
    <row r="12" spans="1:7">
      <c r="A12" s="135" t="s">
        <v>53</v>
      </c>
      <c r="B12" s="95">
        <f>VLOOKUP(A12,ИК!$A$1:$D$268,3,0)</f>
        <v>1641</v>
      </c>
      <c r="C12" s="136">
        <v>1587.0062397253655</v>
      </c>
      <c r="D12" s="130">
        <v>20</v>
      </c>
      <c r="E12" s="131">
        <v>11</v>
      </c>
      <c r="G12" s="77"/>
    </row>
    <row r="13" spans="1:7">
      <c r="A13" s="135" t="s">
        <v>379</v>
      </c>
      <c r="B13" s="95">
        <f>VLOOKUP(A13,ИК!$A$1:$D$268,3,0)</f>
        <v>1376</v>
      </c>
      <c r="C13" s="136">
        <v>1441.9798892272811</v>
      </c>
      <c r="D13" s="130">
        <v>12</v>
      </c>
      <c r="E13" s="131">
        <v>12</v>
      </c>
      <c r="G13" s="77"/>
    </row>
    <row r="14" spans="1:7">
      <c r="A14" s="135" t="s">
        <v>247</v>
      </c>
      <c r="B14" s="95">
        <f>VLOOKUP(A14,ИК!$A$1:$D$268,3,0)</f>
        <v>1554</v>
      </c>
      <c r="C14" s="136">
        <v>1551.8461226240402</v>
      </c>
      <c r="D14" s="130">
        <v>17</v>
      </c>
      <c r="E14" s="131">
        <v>13</v>
      </c>
      <c r="G14" s="77"/>
    </row>
    <row r="15" spans="1:7">
      <c r="A15" s="135" t="s">
        <v>320</v>
      </c>
      <c r="B15" s="95">
        <f>VLOOKUP(A15,ИК!$A$1:$D$268,3,0)</f>
        <v>1600</v>
      </c>
      <c r="C15" s="136">
        <v>1550.936672381278</v>
      </c>
      <c r="D15" s="130">
        <v>23</v>
      </c>
      <c r="E15" s="131">
        <v>14</v>
      </c>
      <c r="G15" s="77"/>
    </row>
    <row r="16" spans="1:7">
      <c r="A16" s="135" t="s">
        <v>329</v>
      </c>
      <c r="B16" s="95">
        <f>VLOOKUP(A16,ИК!$A$1:$D$268,3,0)</f>
        <v>1593.7248270110338</v>
      </c>
      <c r="C16" s="136">
        <v>1621.3859248711763</v>
      </c>
      <c r="D16" s="130">
        <v>5</v>
      </c>
      <c r="E16" s="131">
        <v>15</v>
      </c>
      <c r="G16" s="77"/>
    </row>
    <row r="17" spans="1:7">
      <c r="A17" s="135" t="s">
        <v>90</v>
      </c>
      <c r="B17" s="95">
        <f>VLOOKUP(A17,ИК!$A$1:$D$268,3,0)</f>
        <v>1775</v>
      </c>
      <c r="C17" s="136">
        <v>1755.5166862654746</v>
      </c>
      <c r="D17" s="130">
        <v>6</v>
      </c>
      <c r="E17" s="131">
        <v>16</v>
      </c>
      <c r="G17" s="77"/>
    </row>
    <row r="18" spans="1:7">
      <c r="A18" s="135" t="s">
        <v>169</v>
      </c>
      <c r="B18" s="95">
        <f>VLOOKUP(A18,ИК!$A$1:$D$268,3,0)</f>
        <v>1558</v>
      </c>
      <c r="C18" s="136">
        <v>1592.4801084365542</v>
      </c>
      <c r="D18" s="130">
        <v>9</v>
      </c>
      <c r="E18" s="131">
        <v>17</v>
      </c>
      <c r="G18" s="77"/>
    </row>
    <row r="19" spans="1:7">
      <c r="A19" s="135" t="s">
        <v>30</v>
      </c>
      <c r="B19" s="95">
        <f>VLOOKUP(A19,ИК!$A$1:$D$268,3,0)</f>
        <v>1572</v>
      </c>
      <c r="C19" s="136">
        <v>1553.9646613311668</v>
      </c>
      <c r="D19" s="130">
        <v>16</v>
      </c>
      <c r="E19" s="131">
        <v>18</v>
      </c>
      <c r="G19" s="77"/>
    </row>
    <row r="20" spans="1:7">
      <c r="A20" s="135" t="s">
        <v>25</v>
      </c>
      <c r="B20" s="95">
        <f>VLOOKUP(A20,ИК!$A$1:$D$268,3,0)</f>
        <v>1749</v>
      </c>
      <c r="C20" s="136">
        <v>1709.0745281158536</v>
      </c>
      <c r="D20" s="130">
        <v>14</v>
      </c>
      <c r="E20" s="131">
        <v>19</v>
      </c>
      <c r="G20" s="77"/>
    </row>
    <row r="21" spans="1:7" s="28" customFormat="1">
      <c r="A21" s="135" t="s">
        <v>293</v>
      </c>
      <c r="B21" s="95">
        <f>VLOOKUP(A21,ИК!$A$1:$D$268,3,0)</f>
        <v>1463.7562041189474</v>
      </c>
      <c r="C21" s="136">
        <v>1454.719547578354</v>
      </c>
      <c r="D21" s="130">
        <v>22</v>
      </c>
      <c r="E21" s="131">
        <v>20</v>
      </c>
      <c r="G21" s="77"/>
    </row>
    <row r="22" spans="1:7" s="28" customFormat="1">
      <c r="A22" s="135" t="s">
        <v>133</v>
      </c>
      <c r="B22" s="95">
        <f>VLOOKUP(A22,ИК!$A$1:$D$268,3,0)</f>
        <v>1620</v>
      </c>
      <c r="C22" s="136">
        <v>1636.6119517308325</v>
      </c>
      <c r="D22" s="130">
        <v>7</v>
      </c>
      <c r="E22" s="131">
        <v>21</v>
      </c>
      <c r="G22" s="77"/>
    </row>
    <row r="23" spans="1:7" s="28" customFormat="1">
      <c r="A23" s="135" t="s">
        <v>311</v>
      </c>
      <c r="B23" s="95">
        <f>VLOOKUP(A23,ИК!$A$1:$D$268,3,0)</f>
        <v>1362.2016003870106</v>
      </c>
      <c r="C23" s="136">
        <v>1344.0829067563827</v>
      </c>
      <c r="D23" s="130">
        <v>27</v>
      </c>
      <c r="E23" s="131">
        <v>22</v>
      </c>
      <c r="G23" s="77"/>
    </row>
    <row r="24" spans="1:7" s="28" customFormat="1">
      <c r="A24" s="135" t="s">
        <v>352</v>
      </c>
      <c r="B24" s="95">
        <f>VLOOKUP(A24,ИК!$A$1:$D$268,3,0)</f>
        <v>1348.7443290464691</v>
      </c>
      <c r="C24" s="136">
        <v>1384.1616023041304</v>
      </c>
      <c r="D24" s="130">
        <v>21</v>
      </c>
      <c r="E24" s="131">
        <v>23</v>
      </c>
      <c r="G24" s="77"/>
    </row>
    <row r="25" spans="1:7" s="28" customFormat="1">
      <c r="A25" s="135" t="s">
        <v>71</v>
      </c>
      <c r="B25" s="95">
        <f>VLOOKUP(A25,ИК!$A$1:$D$268,3,0)</f>
        <v>1684.3250452072066</v>
      </c>
      <c r="C25" s="136">
        <v>1661.2495595709277</v>
      </c>
      <c r="D25" s="130">
        <v>19</v>
      </c>
      <c r="E25" s="131">
        <v>24</v>
      </c>
      <c r="G25" s="77"/>
    </row>
    <row r="26" spans="1:7" s="28" customFormat="1">
      <c r="A26" s="135" t="s">
        <v>376</v>
      </c>
      <c r="B26" s="95">
        <f>VLOOKUP(A26,ИК!$A$1:$D$268,3,0)</f>
        <v>1449.063327618722</v>
      </c>
      <c r="C26" s="136">
        <v>1500.6288645964357</v>
      </c>
      <c r="D26" s="130">
        <v>11</v>
      </c>
      <c r="E26" s="131">
        <v>25</v>
      </c>
      <c r="G26" s="77"/>
    </row>
    <row r="27" spans="1:7" s="28" customFormat="1">
      <c r="A27" s="135" t="s">
        <v>353</v>
      </c>
      <c r="B27" s="95">
        <f>VLOOKUP(A27,ИК!$A$1:$D$268,3,0)</f>
        <v>1263.8969209785564</v>
      </c>
      <c r="C27" s="136">
        <v>1266.8801368004906</v>
      </c>
      <c r="D27" s="130">
        <v>26</v>
      </c>
      <c r="E27" s="131">
        <v>26</v>
      </c>
      <c r="G27" s="77"/>
    </row>
    <row r="28" spans="1:7" s="28" customFormat="1">
      <c r="A28" s="135" t="s">
        <v>402</v>
      </c>
      <c r="B28" s="95">
        <f>VLOOKUP(A28,ИК!$A$1:$D$268,3,0)</f>
        <v>1200</v>
      </c>
      <c r="C28" s="136">
        <v>1225.7033444832723</v>
      </c>
      <c r="D28" s="130">
        <v>25</v>
      </c>
      <c r="E28" s="131">
        <v>27</v>
      </c>
      <c r="G28" s="77"/>
    </row>
    <row r="29" spans="1:7" s="28" customFormat="1">
      <c r="A29" s="135" t="s">
        <v>378</v>
      </c>
      <c r="B29" s="95">
        <f>VLOOKUP(A29,ИК!$A$1:$D$268,3,0)</f>
        <v>1234.0820817672961</v>
      </c>
      <c r="C29" s="136">
        <v>1234.0168415251514</v>
      </c>
      <c r="D29" s="130">
        <v>28</v>
      </c>
      <c r="E29" s="131">
        <v>28</v>
      </c>
      <c r="G29" s="77"/>
    </row>
    <row r="30" spans="1:7" s="28" customFormat="1">
      <c r="A30" s="135" t="s">
        <v>368</v>
      </c>
      <c r="B30" s="95">
        <f>VLOOKUP(A30,ИК!$A$1:$D$268,3,0)</f>
        <v>1180.5523119311417</v>
      </c>
      <c r="C30" s="136">
        <v>1178.2741377305811</v>
      </c>
      <c r="D30" s="130">
        <v>29</v>
      </c>
      <c r="E30" s="131">
        <v>29</v>
      </c>
      <c r="G30" s="77"/>
    </row>
    <row r="31" spans="1:7" s="28" customFormat="1">
      <c r="A31" s="135" t="s">
        <v>403</v>
      </c>
      <c r="B31" s="95">
        <f>VLOOKUP(A31,ИК!$A$1:$D$268,3,0)</f>
        <v>1200</v>
      </c>
      <c r="C31" s="136">
        <v>1162.7615191881382</v>
      </c>
      <c r="D31" s="130">
        <v>30</v>
      </c>
      <c r="E31" s="131">
        <v>30</v>
      </c>
      <c r="G31" s="77"/>
    </row>
    <row r="32" spans="1:7" s="28" customFormat="1">
      <c r="A32" s="102"/>
      <c r="B32" s="95"/>
      <c r="C32" s="130"/>
      <c r="D32" s="130"/>
      <c r="E32" s="131"/>
      <c r="G32" s="77"/>
    </row>
    <row r="33" spans="1:7" s="28" customFormat="1">
      <c r="A33" s="102"/>
      <c r="B33" s="95"/>
      <c r="C33" s="96"/>
      <c r="D33" s="130"/>
      <c r="E33" s="131"/>
      <c r="G33" s="77"/>
    </row>
    <row r="34" spans="1:7" s="28" customFormat="1">
      <c r="A34" s="102"/>
      <c r="B34" s="95"/>
      <c r="C34" s="96"/>
      <c r="D34" s="130"/>
      <c r="E34" s="131"/>
      <c r="G34" s="77"/>
    </row>
    <row r="35" spans="1:7" s="28" customFormat="1">
      <c r="A35" s="102"/>
      <c r="B35" s="95"/>
      <c r="C35" s="96"/>
      <c r="D35" s="130"/>
      <c r="E35" s="131"/>
      <c r="G35" s="77"/>
    </row>
    <row r="36" spans="1:7" s="28" customFormat="1">
      <c r="A36" s="102"/>
      <c r="B36" s="95"/>
      <c r="C36" s="96"/>
      <c r="D36" s="130"/>
      <c r="E36" s="131"/>
      <c r="G36" s="77"/>
    </row>
    <row r="37" spans="1:7" s="28" customFormat="1">
      <c r="A37" s="102"/>
      <c r="B37" s="95"/>
      <c r="C37" s="96"/>
      <c r="D37" s="130"/>
      <c r="E37" s="131"/>
      <c r="G37" s="77"/>
    </row>
    <row r="38" spans="1:7" s="28" customFormat="1">
      <c r="A38" s="102"/>
      <c r="B38" s="95"/>
      <c r="C38" s="96"/>
      <c r="D38" s="132"/>
      <c r="E38" s="131"/>
      <c r="G38" s="77"/>
    </row>
    <row r="39" spans="1:7" s="28" customFormat="1">
      <c r="A39" s="102"/>
      <c r="B39" s="95"/>
      <c r="C39" s="96"/>
      <c r="D39" s="132"/>
      <c r="E39" s="131"/>
      <c r="G39" s="77"/>
    </row>
    <row r="40" spans="1:7" s="28" customFormat="1">
      <c r="A40" s="102"/>
      <c r="B40" s="95"/>
      <c r="C40" s="96"/>
      <c r="D40" s="132"/>
      <c r="E40" s="131"/>
      <c r="G40" s="77"/>
    </row>
    <row r="41" spans="1:7" s="28" customFormat="1">
      <c r="A41" s="102"/>
      <c r="B41" s="95"/>
      <c r="C41" s="95"/>
      <c r="D41" s="133"/>
      <c r="E41" s="131"/>
    </row>
    <row r="42" spans="1:7" s="28" customFormat="1">
      <c r="A42" s="102"/>
      <c r="B42" s="95"/>
      <c r="C42" s="95"/>
      <c r="D42" s="133"/>
      <c r="E42" s="131"/>
    </row>
    <row r="43" spans="1:7" s="28" customFormat="1">
      <c r="A43" s="102"/>
      <c r="B43" s="95"/>
      <c r="C43" s="95"/>
      <c r="D43" s="133"/>
      <c r="E43" s="131"/>
    </row>
    <row r="44" spans="1:7" s="28" customFormat="1">
      <c r="A44" s="102"/>
      <c r="B44" s="95"/>
      <c r="C44" s="95"/>
      <c r="D44" s="133"/>
      <c r="E44" s="131"/>
    </row>
    <row r="45" spans="1:7" s="28" customFormat="1">
      <c r="A45" s="102"/>
      <c r="B45" s="95"/>
      <c r="C45" s="95"/>
      <c r="D45" s="133"/>
      <c r="E45" s="131"/>
    </row>
    <row r="46" spans="1:7" s="28" customFormat="1">
      <c r="A46" s="102"/>
      <c r="B46" s="95"/>
      <c r="C46" s="95"/>
      <c r="D46" s="133"/>
      <c r="E46" s="131"/>
    </row>
    <row r="47" spans="1:7" s="28" customFormat="1">
      <c r="A47" s="102"/>
      <c r="B47" s="95"/>
      <c r="C47" s="95"/>
      <c r="D47" s="134"/>
      <c r="E47" s="131"/>
    </row>
    <row r="48" spans="1:7" s="28" customFormat="1">
      <c r="A48" s="99"/>
      <c r="B48" s="78"/>
      <c r="C48" s="97"/>
      <c r="D48" s="59"/>
      <c r="E48" s="98"/>
    </row>
    <row r="49" spans="1:5" s="28" customFormat="1">
      <c r="A49" s="99"/>
      <c r="B49" s="78"/>
      <c r="C49" s="97"/>
      <c r="D49" s="59"/>
      <c r="E49" s="98"/>
    </row>
  </sheetData>
  <protectedRanges>
    <protectedRange sqref="A2:A47" name="Diapazons1_1"/>
  </protectedRanges>
  <autoFilter ref="A1:E40">
    <sortState ref="A2:E47">
      <sortCondition ref="E1:E40"/>
    </sortState>
  </autoFilter>
  <conditionalFormatting sqref="E1:E1048576">
    <cfRule type="duplicateValues" dxfId="21" priority="85"/>
  </conditionalFormatting>
  <conditionalFormatting sqref="D1 D38:D1048576">
    <cfRule type="duplicateValues" dxfId="20" priority="65"/>
  </conditionalFormatting>
  <conditionalFormatting sqref="A2:A47">
    <cfRule type="duplicateValues" dxfId="19" priority="1"/>
  </conditionalFormatting>
  <conditionalFormatting sqref="A2:A47">
    <cfRule type="expression" dxfId="18" priority="2" stopIfTrue="1">
      <formula>D2=1</formula>
    </cfRule>
    <cfRule type="expression" dxfId="17" priority="3" stopIfTrue="1">
      <formula>D2=2</formula>
    </cfRule>
    <cfRule type="expression" dxfId="16" priority="4" stopIfTrue="1">
      <formula>D2=3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Women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2025-05-09T18:27:06Z</dcterms:modified>
</cp:coreProperties>
</file>