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Women!$A$5:$X$126</definedName>
    <definedName name="_xlnm._FilterDatabase" localSheetId="3" hidden="1">ИК!$A$1:$M$282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M7" i="19" l="1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2" i="23"/>
  <c r="E126" i="3"/>
  <c r="E86" i="3"/>
  <c r="F126" i="3"/>
  <c r="F86" i="3"/>
  <c r="G126" i="3"/>
  <c r="G86" i="3"/>
  <c r="M126" i="3"/>
  <c r="M86" i="3"/>
  <c r="N126" i="3"/>
  <c r="N86" i="3"/>
  <c r="O126" i="3"/>
  <c r="O86" i="3"/>
  <c r="P126" i="3"/>
  <c r="P86" i="3"/>
  <c r="Q126" i="3"/>
  <c r="Q86" i="3"/>
  <c r="R126" i="3"/>
  <c r="R86" i="3"/>
  <c r="S126" i="3"/>
  <c r="S86" i="3"/>
  <c r="T126" i="3"/>
  <c r="T86" i="3"/>
  <c r="U126" i="3"/>
  <c r="U86" i="3"/>
  <c r="W126" i="3"/>
  <c r="W86" i="3"/>
  <c r="K86" i="3" l="1"/>
  <c r="L86" i="3" s="1"/>
  <c r="K126" i="3"/>
  <c r="L126" i="3" s="1"/>
  <c r="X86" i="3"/>
  <c r="X126" i="3"/>
  <c r="K17" i="19"/>
  <c r="K122" i="19"/>
  <c r="I10" i="19" l="1"/>
  <c r="I13" i="19"/>
  <c r="I12" i="19"/>
  <c r="I117" i="19"/>
  <c r="I123" i="19"/>
  <c r="I18" i="19"/>
  <c r="I43" i="19"/>
  <c r="I40" i="19"/>
  <c r="I59" i="19"/>
  <c r="I30" i="19"/>
  <c r="I28" i="19"/>
  <c r="I274" i="19"/>
  <c r="I102" i="19"/>
  <c r="I9" i="19"/>
  <c r="I14" i="19"/>
  <c r="I11" i="19"/>
  <c r="I203" i="19"/>
  <c r="I237" i="19"/>
  <c r="I109" i="19"/>
  <c r="I21" i="19"/>
  <c r="I15" i="19"/>
  <c r="I165" i="19"/>
  <c r="I258" i="19"/>
  <c r="I20" i="19"/>
  <c r="I241" i="19"/>
  <c r="I230" i="19"/>
  <c r="I87" i="19"/>
  <c r="I91" i="19"/>
  <c r="I25" i="19"/>
  <c r="I257" i="19"/>
  <c r="I33" i="19"/>
  <c r="I37" i="19"/>
  <c r="I152" i="19"/>
  <c r="I17" i="19"/>
  <c r="I120" i="19"/>
  <c r="I16" i="19"/>
  <c r="I24" i="19"/>
  <c r="I35" i="19"/>
  <c r="I111" i="19"/>
  <c r="I88" i="19"/>
  <c r="I149" i="19"/>
  <c r="I23" i="19"/>
  <c r="I34" i="19"/>
  <c r="I38" i="19"/>
  <c r="E114" i="3"/>
  <c r="E101" i="3"/>
  <c r="F114" i="3"/>
  <c r="F101" i="3"/>
  <c r="G114" i="3"/>
  <c r="G101" i="3"/>
  <c r="M114" i="3"/>
  <c r="M101" i="3"/>
  <c r="N114" i="3"/>
  <c r="N101" i="3"/>
  <c r="O114" i="3"/>
  <c r="O101" i="3"/>
  <c r="P114" i="3"/>
  <c r="P101" i="3"/>
  <c r="Q114" i="3"/>
  <c r="Q101" i="3"/>
  <c r="R114" i="3"/>
  <c r="R101" i="3"/>
  <c r="S114" i="3"/>
  <c r="S101" i="3"/>
  <c r="T114" i="3"/>
  <c r="T101" i="3"/>
  <c r="U114" i="3"/>
  <c r="U101" i="3"/>
  <c r="W114" i="3"/>
  <c r="W101" i="3"/>
  <c r="X101" i="3" l="1"/>
  <c r="K101" i="3"/>
  <c r="L101" i="3" s="1"/>
  <c r="K114" i="3"/>
  <c r="L114" i="3" s="1"/>
  <c r="X114" i="3"/>
  <c r="G9" i="19"/>
  <c r="G15" i="19"/>
  <c r="G16" i="19"/>
  <c r="G12" i="19"/>
  <c r="G45" i="19"/>
  <c r="G20" i="19"/>
  <c r="G17" i="19"/>
  <c r="G25" i="19"/>
  <c r="G141" i="19"/>
  <c r="G44" i="19"/>
  <c r="G33" i="19"/>
  <c r="G34" i="19"/>
  <c r="B5" i="22"/>
  <c r="B7" i="22"/>
  <c r="B9" i="22"/>
  <c r="B11" i="22"/>
  <c r="B13" i="22"/>
  <c r="B15" i="22"/>
  <c r="B17" i="22"/>
  <c r="B19" i="22"/>
  <c r="B21" i="22"/>
  <c r="B23" i="22"/>
  <c r="B25" i="22"/>
  <c r="B3" i="22"/>
  <c r="F8" i="22" l="1"/>
  <c r="F22" i="22"/>
  <c r="G22" i="22" s="1"/>
  <c r="H22" i="22" s="1"/>
  <c r="I22" i="22" s="1"/>
  <c r="J22" i="22" s="1"/>
  <c r="L22" i="22" s="1"/>
  <c r="M22" i="22" s="1"/>
  <c r="N22" i="22" s="1"/>
  <c r="F14" i="22"/>
  <c r="F6" i="22"/>
  <c r="F21" i="22"/>
  <c r="G21" i="22" s="1"/>
  <c r="H21" i="22" s="1"/>
  <c r="I21" i="22" s="1"/>
  <c r="J21" i="22" s="1"/>
  <c r="L21" i="22" s="1"/>
  <c r="M21" i="22" s="1"/>
  <c r="F13" i="22"/>
  <c r="F5" i="22"/>
  <c r="F23" i="22"/>
  <c r="G23" i="22" s="1"/>
  <c r="H23" i="22" s="1"/>
  <c r="I23" i="22" s="1"/>
  <c r="J23" i="22" s="1"/>
  <c r="L23" i="22" s="1"/>
  <c r="M23" i="22" s="1"/>
  <c r="F15" i="22"/>
  <c r="F7" i="22"/>
  <c r="F20" i="22"/>
  <c r="G20" i="22" s="1"/>
  <c r="H20" i="22" s="1"/>
  <c r="I20" i="22" s="1"/>
  <c r="J20" i="22" s="1"/>
  <c r="L20" i="22" s="1"/>
  <c r="M20" i="22" s="1"/>
  <c r="N20" i="22" s="1"/>
  <c r="F12" i="22"/>
  <c r="F3" i="22"/>
  <c r="F19" i="22"/>
  <c r="G19" i="22" s="1"/>
  <c r="H19" i="22" s="1"/>
  <c r="I19" i="22" s="1"/>
  <c r="J19" i="22" s="1"/>
  <c r="L19" i="22" s="1"/>
  <c r="M19" i="22" s="1"/>
  <c r="F11" i="22"/>
  <c r="F26" i="22"/>
  <c r="G26" i="22" s="1"/>
  <c r="H26" i="22" s="1"/>
  <c r="I26" i="22" s="1"/>
  <c r="J26" i="22" s="1"/>
  <c r="L26" i="22" s="1"/>
  <c r="M26" i="22" s="1"/>
  <c r="N26" i="22" s="1"/>
  <c r="F18" i="22"/>
  <c r="F10" i="22"/>
  <c r="F25" i="22"/>
  <c r="G25" i="22" s="1"/>
  <c r="H25" i="22" s="1"/>
  <c r="I25" i="22" s="1"/>
  <c r="J25" i="22" s="1"/>
  <c r="L25" i="22" s="1"/>
  <c r="M25" i="22" s="1"/>
  <c r="F17" i="22"/>
  <c r="F9" i="22"/>
  <c r="F24" i="22"/>
  <c r="G24" i="22" s="1"/>
  <c r="H24" i="22" s="1"/>
  <c r="I24" i="22" s="1"/>
  <c r="J24" i="22" s="1"/>
  <c r="L24" i="22" s="1"/>
  <c r="M24" i="22" s="1"/>
  <c r="N24" i="22" s="1"/>
  <c r="F16" i="22"/>
  <c r="N23" i="22" l="1"/>
  <c r="N21" i="22"/>
  <c r="N25" i="22"/>
  <c r="N19" i="22"/>
  <c r="G9" i="22"/>
  <c r="H9" i="22" s="1"/>
  <c r="I9" i="22" s="1"/>
  <c r="J9" i="22" s="1"/>
  <c r="L9" i="22" s="1"/>
  <c r="M9" i="22" s="1"/>
  <c r="G17" i="22"/>
  <c r="H17" i="22" s="1"/>
  <c r="I17" i="22" s="1"/>
  <c r="J17" i="22" s="1"/>
  <c r="L17" i="22" s="1"/>
  <c r="M17" i="22" s="1"/>
  <c r="G10" i="22"/>
  <c r="H10" i="22" s="1"/>
  <c r="I10" i="22" s="1"/>
  <c r="J10" i="22" s="1"/>
  <c r="L10" i="22" s="1"/>
  <c r="M10" i="22" s="1"/>
  <c r="N10" i="22" s="1"/>
  <c r="G18" i="22"/>
  <c r="H18" i="22" s="1"/>
  <c r="I18" i="22" s="1"/>
  <c r="J18" i="22" s="1"/>
  <c r="L18" i="22" s="1"/>
  <c r="M18" i="22" s="1"/>
  <c r="N18" i="22" s="1"/>
  <c r="G15" i="22"/>
  <c r="H15" i="22" s="1"/>
  <c r="I15" i="22" s="1"/>
  <c r="J15" i="22" s="1"/>
  <c r="L15" i="22" s="1"/>
  <c r="M15" i="22" s="1"/>
  <c r="G11" i="22"/>
  <c r="H11" i="22" s="1"/>
  <c r="I11" i="22" s="1"/>
  <c r="J11" i="22" s="1"/>
  <c r="L11" i="22" s="1"/>
  <c r="M11" i="22" s="1"/>
  <c r="G12" i="22"/>
  <c r="H12" i="22" s="1"/>
  <c r="I12" i="22" s="1"/>
  <c r="J12" i="22" s="1"/>
  <c r="L12" i="22" s="1"/>
  <c r="M12" i="22" s="1"/>
  <c r="N12" i="22" s="1"/>
  <c r="G5" i="22"/>
  <c r="H5" i="22" s="1"/>
  <c r="I5" i="22" s="1"/>
  <c r="J5" i="22" s="1"/>
  <c r="L5" i="22" s="1"/>
  <c r="M5" i="22" s="1"/>
  <c r="G13" i="22"/>
  <c r="H13" i="22" s="1"/>
  <c r="I13" i="22" s="1"/>
  <c r="J13" i="22" s="1"/>
  <c r="L13" i="22" s="1"/>
  <c r="M13" i="22" s="1"/>
  <c r="G8" i="22"/>
  <c r="H8" i="22" s="1"/>
  <c r="I8" i="22" s="1"/>
  <c r="J8" i="22" s="1"/>
  <c r="L8" i="22" s="1"/>
  <c r="M8" i="22" s="1"/>
  <c r="N8" i="22" s="1"/>
  <c r="G6" i="22"/>
  <c r="H6" i="22" s="1"/>
  <c r="I6" i="22" s="1"/>
  <c r="J6" i="22" s="1"/>
  <c r="L6" i="22" s="1"/>
  <c r="M6" i="22" s="1"/>
  <c r="N6" i="22" s="1"/>
  <c r="G14" i="22"/>
  <c r="H14" i="22" s="1"/>
  <c r="I14" i="22" s="1"/>
  <c r="J14" i="22" s="1"/>
  <c r="L14" i="22" s="1"/>
  <c r="M14" i="22" s="1"/>
  <c r="N14" i="22" s="1"/>
  <c r="G16" i="22"/>
  <c r="H16" i="22" s="1"/>
  <c r="I16" i="22" s="1"/>
  <c r="J16" i="22" s="1"/>
  <c r="L16" i="22" s="1"/>
  <c r="M16" i="22" s="1"/>
  <c r="N16" i="22" s="1"/>
  <c r="G7" i="22"/>
  <c r="H7" i="22" s="1"/>
  <c r="I7" i="22" s="1"/>
  <c r="J7" i="22" s="1"/>
  <c r="L7" i="22" s="1"/>
  <c r="M7" i="22" s="1"/>
  <c r="U120" i="3"/>
  <c r="U123" i="3"/>
  <c r="E115" i="3"/>
  <c r="E120" i="3"/>
  <c r="E123" i="3"/>
  <c r="E108" i="3"/>
  <c r="F123" i="3"/>
  <c r="F120" i="3"/>
  <c r="F108" i="3"/>
  <c r="F115" i="3"/>
  <c r="G123" i="3"/>
  <c r="G120" i="3"/>
  <c r="G108" i="3"/>
  <c r="G115" i="3"/>
  <c r="M123" i="3"/>
  <c r="M120" i="3"/>
  <c r="M108" i="3"/>
  <c r="M115" i="3"/>
  <c r="N123" i="3"/>
  <c r="N120" i="3"/>
  <c r="N108" i="3"/>
  <c r="N115" i="3"/>
  <c r="O123" i="3"/>
  <c r="O120" i="3"/>
  <c r="O108" i="3"/>
  <c r="O115" i="3"/>
  <c r="P123" i="3"/>
  <c r="P120" i="3"/>
  <c r="P108" i="3"/>
  <c r="P115" i="3"/>
  <c r="Q123" i="3"/>
  <c r="Q120" i="3"/>
  <c r="Q108" i="3"/>
  <c r="Q115" i="3"/>
  <c r="R123" i="3"/>
  <c r="R120" i="3"/>
  <c r="R108" i="3"/>
  <c r="R115" i="3"/>
  <c r="S123" i="3"/>
  <c r="S120" i="3"/>
  <c r="S108" i="3"/>
  <c r="S115" i="3"/>
  <c r="T123" i="3"/>
  <c r="T120" i="3"/>
  <c r="T108" i="3"/>
  <c r="T115" i="3"/>
  <c r="U108" i="3"/>
  <c r="U115" i="3"/>
  <c r="W123" i="3"/>
  <c r="W120" i="3"/>
  <c r="W108" i="3"/>
  <c r="W115" i="3"/>
  <c r="N5" i="22" l="1"/>
  <c r="N11" i="22"/>
  <c r="N15" i="22"/>
  <c r="N7" i="22"/>
  <c r="N17" i="22"/>
  <c r="N13" i="22"/>
  <c r="N9" i="22"/>
  <c r="X123" i="3"/>
  <c r="K120" i="3"/>
  <c r="L120" i="3" s="1"/>
  <c r="K123" i="3"/>
  <c r="L123" i="3" s="1"/>
  <c r="K115" i="3"/>
  <c r="L115" i="3" s="1"/>
  <c r="X115" i="3"/>
  <c r="X120" i="3"/>
  <c r="X108" i="3"/>
  <c r="K108" i="3"/>
  <c r="L108" i="3" s="1"/>
  <c r="E122" i="3"/>
  <c r="F122" i="3"/>
  <c r="G122" i="3"/>
  <c r="M122" i="3"/>
  <c r="N122" i="3"/>
  <c r="O122" i="3"/>
  <c r="P122" i="3"/>
  <c r="Q122" i="3"/>
  <c r="R122" i="3"/>
  <c r="S122" i="3"/>
  <c r="T122" i="3"/>
  <c r="U122" i="3"/>
  <c r="W122" i="3"/>
  <c r="X122" i="3" l="1"/>
  <c r="K122" i="3"/>
  <c r="L122" i="3" s="1"/>
  <c r="E91" i="3" l="1"/>
  <c r="E118" i="3"/>
  <c r="F91" i="3"/>
  <c r="F118" i="3"/>
  <c r="G91" i="3"/>
  <c r="G118" i="3"/>
  <c r="M91" i="3"/>
  <c r="M118" i="3"/>
  <c r="N91" i="3"/>
  <c r="N118" i="3"/>
  <c r="O91" i="3"/>
  <c r="O118" i="3"/>
  <c r="P91" i="3"/>
  <c r="P118" i="3"/>
  <c r="Q91" i="3"/>
  <c r="Q118" i="3"/>
  <c r="R91" i="3"/>
  <c r="R118" i="3"/>
  <c r="T91" i="3"/>
  <c r="T118" i="3"/>
  <c r="U91" i="3"/>
  <c r="U118" i="3"/>
  <c r="W91" i="3"/>
  <c r="W118" i="3"/>
  <c r="E103" i="3" l="1"/>
  <c r="E42" i="3"/>
  <c r="F103" i="3"/>
  <c r="F42" i="3"/>
  <c r="G103" i="3"/>
  <c r="G42" i="3"/>
  <c r="M103" i="3"/>
  <c r="M42" i="3"/>
  <c r="N103" i="3"/>
  <c r="N42" i="3"/>
  <c r="O103" i="3"/>
  <c r="O42" i="3"/>
  <c r="P103" i="3"/>
  <c r="P42" i="3"/>
  <c r="Q103" i="3"/>
  <c r="Q42" i="3"/>
  <c r="S103" i="3"/>
  <c r="S42" i="3"/>
  <c r="T103" i="3"/>
  <c r="T42" i="3"/>
  <c r="U103" i="3"/>
  <c r="U42" i="3"/>
  <c r="W103" i="3"/>
  <c r="W42" i="3"/>
  <c r="E117" i="3" l="1"/>
  <c r="F117" i="3"/>
  <c r="G117" i="3"/>
  <c r="M117" i="3"/>
  <c r="N117" i="3"/>
  <c r="O117" i="3"/>
  <c r="P117" i="3"/>
  <c r="R117" i="3"/>
  <c r="S117" i="3"/>
  <c r="T117" i="3"/>
  <c r="U117" i="3"/>
  <c r="W117" i="3"/>
  <c r="E93" i="3" l="1"/>
  <c r="E119" i="3"/>
  <c r="F93" i="3"/>
  <c r="F119" i="3"/>
  <c r="G93" i="3"/>
  <c r="G119" i="3"/>
  <c r="M93" i="3"/>
  <c r="M119" i="3"/>
  <c r="N93" i="3"/>
  <c r="N119" i="3"/>
  <c r="O93" i="3"/>
  <c r="O119" i="3"/>
  <c r="Q93" i="3"/>
  <c r="Q119" i="3"/>
  <c r="R93" i="3"/>
  <c r="R119" i="3"/>
  <c r="S93" i="3"/>
  <c r="S119" i="3"/>
  <c r="T93" i="3"/>
  <c r="T119" i="3"/>
  <c r="U93" i="3"/>
  <c r="U119" i="3"/>
  <c r="W93" i="3"/>
  <c r="W119" i="3"/>
  <c r="E87" i="3"/>
  <c r="E84" i="3"/>
  <c r="F87" i="3"/>
  <c r="F84" i="3"/>
  <c r="G87" i="3"/>
  <c r="G84" i="3"/>
  <c r="M87" i="3"/>
  <c r="M84" i="3"/>
  <c r="N87" i="3"/>
  <c r="N84" i="3"/>
  <c r="O87" i="3"/>
  <c r="O84" i="3"/>
  <c r="Q87" i="3"/>
  <c r="Q84" i="3"/>
  <c r="R84" i="3"/>
  <c r="S84" i="3"/>
  <c r="T87" i="3"/>
  <c r="T84" i="3"/>
  <c r="U87" i="3"/>
  <c r="U84" i="3"/>
  <c r="W87" i="3"/>
  <c r="W84" i="3"/>
  <c r="E89" i="3" l="1"/>
  <c r="F89" i="3"/>
  <c r="G89" i="3"/>
  <c r="M89" i="3"/>
  <c r="O89" i="3"/>
  <c r="P89" i="3"/>
  <c r="R89" i="3"/>
  <c r="T89" i="3"/>
  <c r="U89" i="3"/>
  <c r="W89" i="3"/>
  <c r="T8" i="3" l="1"/>
  <c r="T5" i="3"/>
  <c r="T7" i="3"/>
  <c r="T10" i="3"/>
  <c r="T9" i="3"/>
  <c r="T12" i="3"/>
  <c r="T15" i="3"/>
  <c r="T14" i="3"/>
  <c r="T32" i="3"/>
  <c r="T11" i="3"/>
  <c r="T17" i="3"/>
  <c r="T56" i="3"/>
  <c r="T35" i="3"/>
  <c r="T18" i="3"/>
  <c r="T21" i="3"/>
  <c r="T19" i="3"/>
  <c r="T28" i="3"/>
  <c r="T16" i="3"/>
  <c r="T20" i="3"/>
  <c r="T71" i="3"/>
  <c r="T13" i="3"/>
  <c r="T30" i="3"/>
  <c r="T29" i="3"/>
  <c r="T54" i="3"/>
  <c r="T26" i="3"/>
  <c r="T37" i="3"/>
  <c r="T39" i="3"/>
  <c r="T38" i="3"/>
  <c r="T48" i="3"/>
  <c r="T43" i="3"/>
  <c r="T27" i="3"/>
  <c r="T22" i="3"/>
  <c r="T31" i="3"/>
  <c r="T25" i="3"/>
  <c r="T70" i="3"/>
  <c r="T50" i="3"/>
  <c r="T52" i="3"/>
  <c r="T73" i="3"/>
  <c r="T65" i="3"/>
  <c r="T46" i="3"/>
  <c r="T80" i="3"/>
  <c r="T24" i="3"/>
  <c r="T55" i="3"/>
  <c r="T53" i="3"/>
  <c r="T33" i="3"/>
  <c r="T44" i="3"/>
  <c r="T72" i="3"/>
  <c r="T74" i="3"/>
  <c r="T59" i="3"/>
  <c r="T66" i="3"/>
  <c r="T23" i="3"/>
  <c r="T40" i="3"/>
  <c r="T79" i="3"/>
  <c r="T51" i="3"/>
  <c r="T64" i="3"/>
  <c r="T57" i="3"/>
  <c r="T105" i="3"/>
  <c r="T83" i="3"/>
  <c r="T92" i="3"/>
  <c r="T60" i="3"/>
  <c r="T36" i="3"/>
  <c r="T49" i="3"/>
  <c r="T75" i="3"/>
  <c r="T58" i="3"/>
  <c r="T88" i="3"/>
  <c r="T63" i="3"/>
  <c r="T41" i="3"/>
  <c r="T34" i="3"/>
  <c r="T107" i="3"/>
  <c r="T67" i="3"/>
  <c r="T97" i="3"/>
  <c r="T100" i="3"/>
  <c r="T125" i="3"/>
  <c r="T77" i="3"/>
  <c r="T81" i="3"/>
  <c r="T109" i="3"/>
  <c r="T104" i="3"/>
  <c r="T106" i="3"/>
  <c r="T68" i="3"/>
  <c r="T61" i="3"/>
  <c r="T110" i="3"/>
  <c r="T85" i="3"/>
  <c r="T112" i="3"/>
  <c r="T113" i="3"/>
  <c r="T45" i="3"/>
  <c r="T102" i="3"/>
  <c r="T62" i="3"/>
  <c r="T47" i="3"/>
  <c r="T116" i="3"/>
  <c r="T76" i="3"/>
  <c r="T69" i="3"/>
  <c r="T121" i="3"/>
  <c r="T98" i="3"/>
  <c r="T78" i="3"/>
  <c r="T96" i="3"/>
  <c r="T90" i="3"/>
  <c r="T99" i="3"/>
  <c r="T111" i="3"/>
  <c r="T124" i="3"/>
  <c r="T95" i="3"/>
  <c r="T94" i="3"/>
  <c r="T82" i="3"/>
  <c r="U6" i="3"/>
  <c r="U8" i="3"/>
  <c r="U5" i="3"/>
  <c r="U7" i="3"/>
  <c r="U10" i="3"/>
  <c r="U9" i="3"/>
  <c r="U12" i="3"/>
  <c r="U15" i="3"/>
  <c r="U14" i="3"/>
  <c r="U32" i="3"/>
  <c r="U11" i="3"/>
  <c r="U17" i="3"/>
  <c r="U56" i="3"/>
  <c r="U35" i="3"/>
  <c r="U18" i="3"/>
  <c r="U21" i="3"/>
  <c r="U19" i="3"/>
  <c r="U28" i="3"/>
  <c r="U16" i="3"/>
  <c r="U20" i="3"/>
  <c r="U71" i="3"/>
  <c r="U13" i="3"/>
  <c r="U30" i="3"/>
  <c r="U29" i="3"/>
  <c r="U54" i="3"/>
  <c r="U26" i="3"/>
  <c r="U37" i="3"/>
  <c r="U39" i="3"/>
  <c r="U38" i="3"/>
  <c r="U48" i="3"/>
  <c r="U43" i="3"/>
  <c r="U27" i="3"/>
  <c r="U22" i="3"/>
  <c r="U31" i="3"/>
  <c r="U25" i="3"/>
  <c r="U70" i="3"/>
  <c r="U50" i="3"/>
  <c r="U52" i="3"/>
  <c r="U73" i="3"/>
  <c r="U65" i="3"/>
  <c r="U46" i="3"/>
  <c r="U80" i="3"/>
  <c r="U24" i="3"/>
  <c r="U55" i="3"/>
  <c r="U53" i="3"/>
  <c r="U33" i="3"/>
  <c r="U44" i="3"/>
  <c r="U72" i="3"/>
  <c r="U74" i="3"/>
  <c r="U59" i="3"/>
  <c r="U66" i="3"/>
  <c r="U23" i="3"/>
  <c r="U40" i="3"/>
  <c r="U79" i="3"/>
  <c r="U51" i="3"/>
  <c r="U64" i="3"/>
  <c r="U57" i="3"/>
  <c r="U105" i="3"/>
  <c r="U83" i="3"/>
  <c r="U92" i="3"/>
  <c r="U60" i="3"/>
  <c r="U36" i="3"/>
  <c r="U49" i="3"/>
  <c r="U75" i="3"/>
  <c r="U58" i="3"/>
  <c r="U88" i="3"/>
  <c r="U63" i="3"/>
  <c r="U41" i="3"/>
  <c r="U34" i="3"/>
  <c r="U107" i="3"/>
  <c r="U67" i="3"/>
  <c r="U97" i="3"/>
  <c r="U100" i="3"/>
  <c r="U125" i="3"/>
  <c r="U77" i="3"/>
  <c r="U81" i="3"/>
  <c r="U109" i="3"/>
  <c r="U104" i="3"/>
  <c r="U106" i="3"/>
  <c r="U68" i="3"/>
  <c r="U61" i="3"/>
  <c r="U110" i="3"/>
  <c r="U85" i="3"/>
  <c r="U112" i="3"/>
  <c r="U113" i="3"/>
  <c r="U45" i="3"/>
  <c r="U102" i="3"/>
  <c r="U62" i="3"/>
  <c r="U47" i="3"/>
  <c r="U116" i="3"/>
  <c r="U76" i="3"/>
  <c r="U69" i="3"/>
  <c r="U121" i="3"/>
  <c r="U98" i="3"/>
  <c r="U78" i="3"/>
  <c r="U96" i="3"/>
  <c r="U90" i="3"/>
  <c r="U99" i="3"/>
  <c r="U111" i="3"/>
  <c r="U124" i="3"/>
  <c r="U95" i="3"/>
  <c r="U94" i="3"/>
  <c r="U82" i="3"/>
  <c r="T6" i="3"/>
  <c r="S8" i="3"/>
  <c r="S32" i="3"/>
  <c r="S11" i="3"/>
  <c r="S56" i="3"/>
  <c r="S35" i="3"/>
  <c r="S28" i="3"/>
  <c r="S20" i="3"/>
  <c r="S71" i="3"/>
  <c r="S30" i="3"/>
  <c r="S54" i="3"/>
  <c r="S37" i="3"/>
  <c r="S39" i="3"/>
  <c r="S38" i="3"/>
  <c r="S48" i="3"/>
  <c r="S43" i="3"/>
  <c r="S31" i="3"/>
  <c r="S70" i="3"/>
  <c r="S50" i="3"/>
  <c r="S52" i="3"/>
  <c r="S73" i="3"/>
  <c r="S65" i="3"/>
  <c r="S46" i="3"/>
  <c r="S80" i="3"/>
  <c r="S55" i="3"/>
  <c r="S53" i="3"/>
  <c r="S33" i="3"/>
  <c r="S72" i="3"/>
  <c r="S74" i="3"/>
  <c r="S66" i="3"/>
  <c r="S79" i="3"/>
  <c r="S51" i="3"/>
  <c r="S64" i="3"/>
  <c r="S57" i="3"/>
  <c r="S105" i="3"/>
  <c r="S83" i="3"/>
  <c r="S92" i="3"/>
  <c r="S60" i="3"/>
  <c r="S36" i="3"/>
  <c r="S58" i="3"/>
  <c r="S88" i="3"/>
  <c r="S34" i="3"/>
  <c r="S107" i="3"/>
  <c r="S67" i="3"/>
  <c r="S97" i="3"/>
  <c r="S100" i="3"/>
  <c r="S125" i="3"/>
  <c r="S77" i="3"/>
  <c r="S109" i="3"/>
  <c r="S104" i="3"/>
  <c r="S106" i="3"/>
  <c r="S68" i="3"/>
  <c r="S110" i="3"/>
  <c r="S85" i="3"/>
  <c r="S112" i="3"/>
  <c r="S113" i="3"/>
  <c r="S102" i="3"/>
  <c r="S62" i="3"/>
  <c r="S47" i="3"/>
  <c r="S116" i="3"/>
  <c r="S69" i="3"/>
  <c r="S121" i="3"/>
  <c r="S98" i="3"/>
  <c r="S96" i="3"/>
  <c r="S90" i="3"/>
  <c r="S99" i="3"/>
  <c r="S124" i="3"/>
  <c r="S82" i="3"/>
  <c r="N82" i="3"/>
  <c r="O82" i="3"/>
  <c r="P82" i="3"/>
  <c r="Q82" i="3"/>
  <c r="E82" i="3"/>
  <c r="F82" i="3"/>
  <c r="G82" i="3"/>
  <c r="W82" i="3"/>
  <c r="E77" i="3" l="1"/>
  <c r="E113" i="3"/>
  <c r="E90" i="3"/>
  <c r="E36" i="3"/>
  <c r="F77" i="3"/>
  <c r="F113" i="3"/>
  <c r="F90" i="3"/>
  <c r="F36" i="3"/>
  <c r="G77" i="3"/>
  <c r="G113" i="3"/>
  <c r="G90" i="3"/>
  <c r="G36" i="3"/>
  <c r="M77" i="3"/>
  <c r="M113" i="3"/>
  <c r="M90" i="3"/>
  <c r="M36" i="3"/>
  <c r="N77" i="3"/>
  <c r="N113" i="3"/>
  <c r="N90" i="3"/>
  <c r="N36" i="3"/>
  <c r="O77" i="3"/>
  <c r="O113" i="3"/>
  <c r="O90" i="3"/>
  <c r="O36" i="3"/>
  <c r="P77" i="3"/>
  <c r="P113" i="3"/>
  <c r="P90" i="3"/>
  <c r="Q77" i="3"/>
  <c r="Q113" i="3"/>
  <c r="R77" i="3"/>
  <c r="R113" i="3"/>
  <c r="R90" i="3"/>
  <c r="R36" i="3"/>
  <c r="W77" i="3"/>
  <c r="W113" i="3"/>
  <c r="W90" i="3"/>
  <c r="W36" i="3"/>
  <c r="X77" i="3" l="1"/>
  <c r="K113" i="3"/>
  <c r="L113" i="3" s="1"/>
  <c r="K77" i="3"/>
  <c r="L77" i="3" s="1"/>
  <c r="X113" i="3"/>
  <c r="E45" i="3" l="1"/>
  <c r="F45" i="3"/>
  <c r="G45" i="3"/>
  <c r="O45" i="3"/>
  <c r="Q45" i="3"/>
  <c r="W45" i="3"/>
  <c r="E41" i="3"/>
  <c r="E110" i="3"/>
  <c r="E62" i="3"/>
  <c r="E94" i="3"/>
  <c r="E124" i="3"/>
  <c r="E95" i="3"/>
  <c r="F41" i="3"/>
  <c r="F110" i="3"/>
  <c r="F62" i="3"/>
  <c r="F94" i="3"/>
  <c r="F124" i="3"/>
  <c r="F95" i="3"/>
  <c r="G41" i="3"/>
  <c r="G110" i="3"/>
  <c r="G62" i="3"/>
  <c r="G94" i="3"/>
  <c r="G124" i="3"/>
  <c r="G95" i="3"/>
  <c r="M41" i="3"/>
  <c r="M110" i="3"/>
  <c r="M62" i="3"/>
  <c r="M94" i="3"/>
  <c r="M124" i="3"/>
  <c r="M95" i="3"/>
  <c r="N41" i="3"/>
  <c r="N110" i="3"/>
  <c r="N62" i="3"/>
  <c r="N94" i="3"/>
  <c r="N124" i="3"/>
  <c r="N95" i="3"/>
  <c r="O41" i="3"/>
  <c r="O110" i="3"/>
  <c r="O62" i="3"/>
  <c r="O94" i="3"/>
  <c r="O124" i="3"/>
  <c r="O95" i="3"/>
  <c r="P110" i="3"/>
  <c r="P124" i="3"/>
  <c r="Q41" i="3"/>
  <c r="Q110" i="3"/>
  <c r="Q62" i="3"/>
  <c r="Q94" i="3"/>
  <c r="Q124" i="3"/>
  <c r="Q95" i="3"/>
  <c r="R41" i="3"/>
  <c r="R110" i="3"/>
  <c r="R62" i="3"/>
  <c r="R124" i="3"/>
  <c r="R95" i="3"/>
  <c r="W41" i="3"/>
  <c r="W110" i="3"/>
  <c r="W62" i="3"/>
  <c r="W94" i="3"/>
  <c r="W124" i="3"/>
  <c r="W95" i="3"/>
  <c r="E53" i="3"/>
  <c r="F53" i="3"/>
  <c r="G53" i="3"/>
  <c r="M53" i="3"/>
  <c r="O53" i="3"/>
  <c r="Q53" i="3"/>
  <c r="R53" i="3"/>
  <c r="W53" i="3"/>
  <c r="J1" i="19"/>
  <c r="K6" i="19" s="1"/>
  <c r="L1" i="19"/>
  <c r="N1" i="19"/>
  <c r="P1" i="19"/>
  <c r="P36" i="3" l="1"/>
  <c r="P95" i="3"/>
  <c r="P87" i="3"/>
  <c r="P45" i="3"/>
  <c r="P62" i="3"/>
  <c r="P84" i="3"/>
  <c r="P93" i="3"/>
  <c r="P53" i="3"/>
  <c r="P94" i="3"/>
  <c r="P41" i="3"/>
  <c r="P119" i="3"/>
  <c r="R82" i="3"/>
  <c r="R45" i="3"/>
  <c r="R103" i="3"/>
  <c r="R42" i="3"/>
  <c r="R94" i="3"/>
  <c r="R87" i="3"/>
  <c r="Q117" i="3"/>
  <c r="Q89" i="3"/>
  <c r="Q36" i="3"/>
  <c r="Q90" i="3"/>
  <c r="M6" i="19"/>
  <c r="O6" i="19"/>
  <c r="Q6" i="19"/>
  <c r="X84" i="3" l="1"/>
  <c r="K84" i="3"/>
  <c r="L84" i="3" s="1"/>
  <c r="X117" i="3"/>
  <c r="K117" i="3"/>
  <c r="L117" i="3" s="1"/>
  <c r="K119" i="3"/>
  <c r="L119" i="3" s="1"/>
  <c r="X119" i="3"/>
  <c r="K36" i="3"/>
  <c r="L36" i="3" s="1"/>
  <c r="X36" i="3"/>
  <c r="X42" i="3"/>
  <c r="K42" i="3"/>
  <c r="L42" i="3" s="1"/>
  <c r="K103" i="3"/>
  <c r="L103" i="3" s="1"/>
  <c r="X103" i="3"/>
  <c r="X93" i="3"/>
  <c r="K93" i="3"/>
  <c r="L93" i="3" s="1"/>
  <c r="K90" i="3"/>
  <c r="L90" i="3" s="1"/>
  <c r="X90" i="3"/>
  <c r="P34" i="3"/>
  <c r="P47" i="3"/>
  <c r="E34" i="3"/>
  <c r="E47" i="3"/>
  <c r="E96" i="3"/>
  <c r="F34" i="3"/>
  <c r="F47" i="3"/>
  <c r="F96" i="3"/>
  <c r="G34" i="3"/>
  <c r="G47" i="3"/>
  <c r="G96" i="3"/>
  <c r="M34" i="3"/>
  <c r="M96" i="3"/>
  <c r="N47" i="3"/>
  <c r="O34" i="3"/>
  <c r="O47" i="3"/>
  <c r="O96" i="3"/>
  <c r="P96" i="3"/>
  <c r="Q34" i="3"/>
  <c r="Q47" i="3"/>
  <c r="Q96" i="3"/>
  <c r="R34" i="3"/>
  <c r="R47" i="3"/>
  <c r="R96" i="3"/>
  <c r="W34" i="3"/>
  <c r="W47" i="3"/>
  <c r="W96" i="3"/>
  <c r="E88" i="3" l="1"/>
  <c r="F88" i="3"/>
  <c r="G88" i="3"/>
  <c r="M88" i="3"/>
  <c r="P88" i="3"/>
  <c r="Q88" i="3"/>
  <c r="R88" i="3"/>
  <c r="W88" i="3"/>
  <c r="E111" i="3"/>
  <c r="E83" i="3"/>
  <c r="E61" i="3"/>
  <c r="E78" i="3"/>
  <c r="E76" i="3"/>
  <c r="E33" i="3"/>
  <c r="F111" i="3"/>
  <c r="F83" i="3"/>
  <c r="F61" i="3"/>
  <c r="F78" i="3"/>
  <c r="F76" i="3"/>
  <c r="F33" i="3"/>
  <c r="G111" i="3"/>
  <c r="G83" i="3"/>
  <c r="G61" i="3"/>
  <c r="G78" i="3"/>
  <c r="G76" i="3"/>
  <c r="G33" i="3"/>
  <c r="M111" i="3"/>
  <c r="M83" i="3"/>
  <c r="M61" i="3"/>
  <c r="M78" i="3"/>
  <c r="M76" i="3"/>
  <c r="P111" i="3"/>
  <c r="P83" i="3"/>
  <c r="P61" i="3"/>
  <c r="P78" i="3"/>
  <c r="P76" i="3"/>
  <c r="P33" i="3"/>
  <c r="Q111" i="3"/>
  <c r="Q83" i="3"/>
  <c r="Q61" i="3"/>
  <c r="Q78" i="3"/>
  <c r="Q76" i="3"/>
  <c r="Q33" i="3"/>
  <c r="R111" i="3"/>
  <c r="R83" i="3"/>
  <c r="R61" i="3"/>
  <c r="R78" i="3"/>
  <c r="R76" i="3"/>
  <c r="R33" i="3"/>
  <c r="W111" i="3"/>
  <c r="W83" i="3"/>
  <c r="W61" i="3"/>
  <c r="W78" i="3"/>
  <c r="W76" i="3"/>
  <c r="W33" i="3"/>
  <c r="E98" i="3" l="1"/>
  <c r="F98" i="3"/>
  <c r="G98" i="3"/>
  <c r="N98" i="3"/>
  <c r="O98" i="3"/>
  <c r="P98" i="3"/>
  <c r="Q98" i="3"/>
  <c r="R98" i="3"/>
  <c r="W98" i="3"/>
  <c r="E112" i="3"/>
  <c r="F112" i="3"/>
  <c r="G112" i="3"/>
  <c r="P112" i="3"/>
  <c r="Q112" i="3"/>
  <c r="R112" i="3"/>
  <c r="W112" i="3"/>
  <c r="E67" i="3" l="1"/>
  <c r="E79" i="3"/>
  <c r="E74" i="3"/>
  <c r="E116" i="3"/>
  <c r="E85" i="3"/>
  <c r="F67" i="3"/>
  <c r="F79" i="3"/>
  <c r="F74" i="3"/>
  <c r="F116" i="3"/>
  <c r="F85" i="3"/>
  <c r="G67" i="3"/>
  <c r="G79" i="3"/>
  <c r="G74" i="3"/>
  <c r="G116" i="3"/>
  <c r="G85" i="3"/>
  <c r="M67" i="3"/>
  <c r="M79" i="3"/>
  <c r="M74" i="3"/>
  <c r="M116" i="3"/>
  <c r="M85" i="3"/>
  <c r="N67" i="3"/>
  <c r="N79" i="3"/>
  <c r="N74" i="3"/>
  <c r="N116" i="3"/>
  <c r="N85" i="3"/>
  <c r="O67" i="3"/>
  <c r="O79" i="3"/>
  <c r="O74" i="3"/>
  <c r="O116" i="3"/>
  <c r="O85" i="3"/>
  <c r="P67" i="3"/>
  <c r="P79" i="3"/>
  <c r="P74" i="3"/>
  <c r="P116" i="3"/>
  <c r="P85" i="3"/>
  <c r="Q67" i="3"/>
  <c r="Q79" i="3"/>
  <c r="Q74" i="3"/>
  <c r="Q116" i="3"/>
  <c r="Q85" i="3"/>
  <c r="R67" i="3"/>
  <c r="R79" i="3"/>
  <c r="R74" i="3"/>
  <c r="R116" i="3"/>
  <c r="R85" i="3"/>
  <c r="W67" i="3"/>
  <c r="W79" i="3"/>
  <c r="W74" i="3"/>
  <c r="W116" i="3"/>
  <c r="W85" i="3"/>
  <c r="E97" i="3" l="1"/>
  <c r="F97" i="3"/>
  <c r="G97" i="3"/>
  <c r="M97" i="3"/>
  <c r="N97" i="3"/>
  <c r="O97" i="3"/>
  <c r="P97" i="3"/>
  <c r="Q97" i="3"/>
  <c r="W97" i="3"/>
  <c r="E58" i="3"/>
  <c r="E69" i="3"/>
  <c r="E40" i="3"/>
  <c r="F58" i="3"/>
  <c r="F69" i="3"/>
  <c r="F40" i="3"/>
  <c r="G58" i="3"/>
  <c r="G69" i="3"/>
  <c r="G40" i="3"/>
  <c r="M58" i="3"/>
  <c r="M69" i="3"/>
  <c r="N58" i="3"/>
  <c r="N69" i="3"/>
  <c r="O58" i="3"/>
  <c r="O69" i="3"/>
  <c r="P58" i="3"/>
  <c r="P69" i="3"/>
  <c r="P40" i="3"/>
  <c r="Q58" i="3"/>
  <c r="Q69" i="3"/>
  <c r="Q40" i="3"/>
  <c r="W58" i="3"/>
  <c r="W69" i="3"/>
  <c r="W40" i="3"/>
  <c r="E23" i="3" l="1"/>
  <c r="E102" i="3"/>
  <c r="F23" i="3"/>
  <c r="F102" i="3"/>
  <c r="G23" i="3"/>
  <c r="G102" i="3"/>
  <c r="M102" i="3"/>
  <c r="O23" i="3"/>
  <c r="O102" i="3"/>
  <c r="P23" i="3"/>
  <c r="P102" i="3"/>
  <c r="R23" i="3"/>
  <c r="R102" i="3"/>
  <c r="W23" i="3"/>
  <c r="W102" i="3"/>
  <c r="E106" i="3" l="1"/>
  <c r="F106" i="3"/>
  <c r="G106" i="3"/>
  <c r="M106" i="3"/>
  <c r="N106" i="3"/>
  <c r="O106" i="3"/>
  <c r="Q106" i="3"/>
  <c r="R106" i="3"/>
  <c r="W106" i="3"/>
  <c r="E50" i="3"/>
  <c r="E60" i="3"/>
  <c r="F50" i="3"/>
  <c r="F60" i="3"/>
  <c r="G50" i="3"/>
  <c r="G60" i="3"/>
  <c r="Q50" i="3"/>
  <c r="R50" i="3"/>
  <c r="R60" i="3"/>
  <c r="W50" i="3"/>
  <c r="W60" i="3"/>
  <c r="E31" i="3" l="1"/>
  <c r="E104" i="3"/>
  <c r="F31" i="3"/>
  <c r="F104" i="3"/>
  <c r="G31" i="3"/>
  <c r="G104" i="3"/>
  <c r="M104" i="3"/>
  <c r="N31" i="3"/>
  <c r="N104" i="3"/>
  <c r="P31" i="3"/>
  <c r="P104" i="3"/>
  <c r="Q31" i="3"/>
  <c r="Q104" i="3"/>
  <c r="R31" i="3"/>
  <c r="W31" i="3"/>
  <c r="W104" i="3"/>
  <c r="E11" i="3" l="1"/>
  <c r="E81" i="3"/>
  <c r="F11" i="3"/>
  <c r="F81" i="3"/>
  <c r="G11" i="3"/>
  <c r="G81" i="3"/>
  <c r="P11" i="3"/>
  <c r="P81" i="3"/>
  <c r="Q11" i="3"/>
  <c r="Q81" i="3"/>
  <c r="R11" i="3"/>
  <c r="R81" i="3"/>
  <c r="W11" i="3"/>
  <c r="W81" i="3"/>
  <c r="E44" i="3"/>
  <c r="E51" i="3"/>
  <c r="E64" i="3"/>
  <c r="F44" i="3"/>
  <c r="F51" i="3"/>
  <c r="F64" i="3"/>
  <c r="G44" i="3"/>
  <c r="G51" i="3"/>
  <c r="G64" i="3"/>
  <c r="N51" i="3"/>
  <c r="N64" i="3"/>
  <c r="O51" i="3"/>
  <c r="O64" i="3"/>
  <c r="P44" i="3"/>
  <c r="P64" i="3"/>
  <c r="Q44" i="3"/>
  <c r="Q51" i="3"/>
  <c r="Q64" i="3"/>
  <c r="R44" i="3"/>
  <c r="R51" i="3"/>
  <c r="R64" i="3"/>
  <c r="W44" i="3"/>
  <c r="W51" i="3"/>
  <c r="W64" i="3"/>
  <c r="W8" i="3" l="1"/>
  <c r="W6" i="3"/>
  <c r="W9" i="3"/>
  <c r="W10" i="3"/>
  <c r="W15" i="3"/>
  <c r="W56" i="3"/>
  <c r="W32" i="3"/>
  <c r="W12" i="3"/>
  <c r="W7" i="3"/>
  <c r="W71" i="3"/>
  <c r="W16" i="3"/>
  <c r="W14" i="3"/>
  <c r="W80" i="3"/>
  <c r="W35" i="3"/>
  <c r="W30" i="3"/>
  <c r="W54" i="3"/>
  <c r="W5" i="3"/>
  <c r="W18" i="3"/>
  <c r="W19" i="3"/>
  <c r="W28" i="3"/>
  <c r="W21" i="3"/>
  <c r="W38" i="3"/>
  <c r="W29" i="3"/>
  <c r="W55" i="3"/>
  <c r="W70" i="3"/>
  <c r="W39" i="3"/>
  <c r="W13" i="3"/>
  <c r="W73" i="3"/>
  <c r="W17" i="3"/>
  <c r="W43" i="3"/>
  <c r="W105" i="3"/>
  <c r="W65" i="3"/>
  <c r="W125" i="3"/>
  <c r="W92" i="3"/>
  <c r="W68" i="3"/>
  <c r="W24" i="3"/>
  <c r="W26" i="3"/>
  <c r="W48" i="3"/>
  <c r="W59" i="3"/>
  <c r="W107" i="3"/>
  <c r="W109" i="3"/>
  <c r="W20" i="3"/>
  <c r="W37" i="3"/>
  <c r="W22" i="3"/>
  <c r="W66" i="3"/>
  <c r="W46" i="3"/>
  <c r="W25" i="3"/>
  <c r="W72" i="3"/>
  <c r="W27" i="3"/>
  <c r="W57" i="3"/>
  <c r="W75" i="3"/>
  <c r="W49" i="3"/>
  <c r="W100" i="3"/>
  <c r="W63" i="3"/>
  <c r="W121" i="3"/>
  <c r="W52" i="3"/>
  <c r="W99" i="3"/>
  <c r="E26" i="3" l="1"/>
  <c r="F26" i="3"/>
  <c r="G26" i="3"/>
  <c r="M26" i="3"/>
  <c r="P26" i="3"/>
  <c r="Q26" i="3"/>
  <c r="R26" i="3"/>
  <c r="R24" i="3"/>
  <c r="E24" i="3"/>
  <c r="F24" i="3"/>
  <c r="G24" i="3"/>
  <c r="E92" i="3" l="1"/>
  <c r="F92" i="3"/>
  <c r="G92" i="3"/>
  <c r="M92" i="3"/>
  <c r="N92" i="3"/>
  <c r="P92" i="3"/>
  <c r="R17" i="3" l="1"/>
  <c r="E17" i="3" l="1"/>
  <c r="E68" i="3"/>
  <c r="E109" i="3"/>
  <c r="E43" i="3"/>
  <c r="F17" i="3"/>
  <c r="F68" i="3"/>
  <c r="F109" i="3"/>
  <c r="F43" i="3"/>
  <c r="G17" i="3"/>
  <c r="G68" i="3"/>
  <c r="G109" i="3"/>
  <c r="G43" i="3"/>
  <c r="M68" i="3"/>
  <c r="M43" i="3"/>
  <c r="N68" i="3"/>
  <c r="N109" i="3"/>
  <c r="N43" i="3"/>
  <c r="O68" i="3"/>
  <c r="O109" i="3"/>
  <c r="O43" i="3"/>
  <c r="Q17" i="3"/>
  <c r="Q68" i="3"/>
  <c r="Q109" i="3"/>
  <c r="Q43" i="3"/>
  <c r="R68" i="3"/>
  <c r="R109" i="3"/>
  <c r="R43" i="3"/>
  <c r="M80" i="3" l="1"/>
  <c r="M20" i="3"/>
  <c r="M48" i="3"/>
  <c r="M30" i="3"/>
  <c r="M16" i="3"/>
  <c r="M66" i="3"/>
  <c r="M55" i="3"/>
  <c r="M46" i="3"/>
  <c r="M25" i="3"/>
  <c r="M72" i="3"/>
  <c r="M27" i="3"/>
  <c r="M75" i="3"/>
  <c r="M105" i="3"/>
  <c r="M49" i="3"/>
  <c r="M63" i="3"/>
  <c r="M52" i="3"/>
  <c r="E99" i="3" l="1"/>
  <c r="F99" i="3"/>
  <c r="G99" i="3"/>
  <c r="N99" i="3"/>
  <c r="O99" i="3"/>
  <c r="P99" i="3"/>
  <c r="Q99" i="3"/>
  <c r="R99" i="3"/>
  <c r="E39" i="3" l="1"/>
  <c r="F39" i="3"/>
  <c r="G39" i="3"/>
  <c r="R39" i="3"/>
  <c r="E52" i="3" l="1"/>
  <c r="E8" i="3"/>
  <c r="F52" i="3"/>
  <c r="F8" i="3"/>
  <c r="G52" i="3"/>
  <c r="G8" i="3"/>
  <c r="N52" i="3"/>
  <c r="O52" i="3"/>
  <c r="P52" i="3"/>
  <c r="E56" i="3"/>
  <c r="E73" i="3"/>
  <c r="F56" i="3"/>
  <c r="F73" i="3"/>
  <c r="G56" i="3"/>
  <c r="G73" i="3"/>
  <c r="Q56" i="3"/>
  <c r="Q73" i="3"/>
  <c r="R56" i="3"/>
  <c r="R73" i="3"/>
  <c r="E59" i="3" l="1"/>
  <c r="F59" i="3"/>
  <c r="G59" i="3"/>
  <c r="R59" i="3"/>
  <c r="N49" i="3" l="1"/>
  <c r="N125" i="3"/>
  <c r="N72" i="3"/>
  <c r="N107" i="3"/>
  <c r="N121" i="3"/>
  <c r="N57" i="3"/>
  <c r="E12" i="3"/>
  <c r="F12" i="3"/>
  <c r="G12" i="3"/>
  <c r="E65" i="3" l="1"/>
  <c r="F65" i="3"/>
  <c r="G65" i="3"/>
  <c r="O65" i="3"/>
  <c r="P65" i="3"/>
  <c r="Q65" i="3"/>
  <c r="R65" i="3"/>
  <c r="E100" i="3"/>
  <c r="E15" i="3"/>
  <c r="F100" i="3"/>
  <c r="F15" i="3"/>
  <c r="G100" i="3"/>
  <c r="G15" i="3"/>
  <c r="O100" i="3"/>
  <c r="P100" i="3"/>
  <c r="Q100" i="3"/>
  <c r="R100" i="3"/>
  <c r="R55" i="3" l="1"/>
  <c r="R29" i="3"/>
  <c r="R125" i="3"/>
  <c r="R19" i="3"/>
  <c r="E19" i="3"/>
  <c r="E121" i="3"/>
  <c r="F19" i="3"/>
  <c r="F121" i="3"/>
  <c r="G19" i="3"/>
  <c r="G121" i="3"/>
  <c r="O121" i="3"/>
  <c r="P121" i="3"/>
  <c r="Q121" i="3"/>
  <c r="R121" i="3" l="1"/>
  <c r="P72" i="3" l="1"/>
  <c r="R10" i="3"/>
  <c r="R22" i="3"/>
  <c r="R57" i="3"/>
  <c r="R20" i="3"/>
  <c r="R37" i="3"/>
  <c r="R48" i="3"/>
  <c r="R28" i="3"/>
  <c r="R9" i="3"/>
  <c r="R107" i="3"/>
  <c r="R46" i="3"/>
  <c r="R35" i="3"/>
  <c r="R105" i="3"/>
  <c r="R49" i="3"/>
  <c r="R72" i="3"/>
  <c r="R27" i="3"/>
  <c r="R66" i="3"/>
  <c r="R70" i="3"/>
  <c r="R25" i="3"/>
  <c r="R63" i="3"/>
  <c r="R14" i="3"/>
  <c r="Q57" i="3"/>
  <c r="Q37" i="3"/>
  <c r="Q48" i="3"/>
  <c r="Q107" i="3"/>
  <c r="Q46" i="3"/>
  <c r="Q105" i="3"/>
  <c r="Q49" i="3"/>
  <c r="Q72" i="3"/>
  <c r="Q27" i="3"/>
  <c r="Q125" i="3"/>
  <c r="Q66" i="3"/>
  <c r="Q30" i="3"/>
  <c r="Q25" i="3"/>
  <c r="Q63" i="3"/>
  <c r="Q38" i="3"/>
  <c r="P57" i="3"/>
  <c r="P20" i="3"/>
  <c r="P105" i="3"/>
  <c r="P49" i="3"/>
  <c r="P66" i="3"/>
  <c r="P30" i="3"/>
  <c r="P38" i="3"/>
  <c r="O57" i="3"/>
  <c r="O28" i="3"/>
  <c r="O105" i="3"/>
  <c r="O49" i="3"/>
  <c r="O13" i="3"/>
  <c r="O29" i="3"/>
  <c r="O125" i="3"/>
  <c r="O70" i="3"/>
  <c r="E32" i="3" l="1"/>
  <c r="E38" i="3"/>
  <c r="F32" i="3"/>
  <c r="F38" i="3"/>
  <c r="G32" i="3"/>
  <c r="G38" i="3"/>
  <c r="E7" i="3" l="1"/>
  <c r="F7" i="3"/>
  <c r="G7" i="3"/>
  <c r="E16" i="3"/>
  <c r="F16" i="3"/>
  <c r="G16" i="3"/>
  <c r="E13" i="3" l="1"/>
  <c r="F13" i="3"/>
  <c r="G13" i="3"/>
  <c r="E25" i="3"/>
  <c r="F25" i="3"/>
  <c r="G25" i="3"/>
  <c r="E14" i="3"/>
  <c r="F14" i="3"/>
  <c r="G14" i="3"/>
  <c r="E72" i="3" l="1"/>
  <c r="F72" i="3"/>
  <c r="G72" i="3"/>
  <c r="E66" i="3" l="1"/>
  <c r="F66" i="3"/>
  <c r="G66" i="3"/>
  <c r="F30" i="3" l="1"/>
  <c r="G30" i="3"/>
  <c r="E30" i="3"/>
  <c r="E54" i="3" l="1"/>
  <c r="F54" i="3"/>
  <c r="G54" i="3"/>
  <c r="G63" i="3" l="1"/>
  <c r="F63" i="3"/>
  <c r="G107" i="3"/>
  <c r="F107" i="3"/>
  <c r="G71" i="3"/>
  <c r="F71" i="3"/>
  <c r="G125" i="3"/>
  <c r="F125" i="3"/>
  <c r="E125" i="3"/>
  <c r="E71" i="3"/>
  <c r="E107" i="3"/>
  <c r="E63" i="3"/>
  <c r="F80" i="3" l="1"/>
  <c r="G10" i="3" l="1"/>
  <c r="G55" i="3"/>
  <c r="G29" i="3"/>
  <c r="G49" i="3"/>
  <c r="G75" i="3"/>
  <c r="G21" i="3"/>
  <c r="G48" i="3"/>
  <c r="G37" i="3"/>
  <c r="G27" i="3"/>
  <c r="G9" i="3"/>
  <c r="G35" i="3"/>
  <c r="G80" i="3"/>
  <c r="G20" i="3"/>
  <c r="G105" i="3"/>
  <c r="G70" i="3"/>
  <c r="G28" i="3"/>
  <c r="G5" i="3"/>
  <c r="G6" i="3"/>
  <c r="G18" i="3"/>
  <c r="G46" i="3"/>
  <c r="G57" i="3"/>
  <c r="G22" i="3"/>
  <c r="F10" i="3"/>
  <c r="F55" i="3"/>
  <c r="F29" i="3"/>
  <c r="F49" i="3"/>
  <c r="F75" i="3"/>
  <c r="F21" i="3"/>
  <c r="F48" i="3"/>
  <c r="F37" i="3"/>
  <c r="F27" i="3"/>
  <c r="F9" i="3"/>
  <c r="F35" i="3"/>
  <c r="F20" i="3"/>
  <c r="F105" i="3"/>
  <c r="F70" i="3"/>
  <c r="F28" i="3"/>
  <c r="F5" i="3"/>
  <c r="F6" i="3"/>
  <c r="F18" i="3"/>
  <c r="F46" i="3"/>
  <c r="F57" i="3"/>
  <c r="F22" i="3"/>
  <c r="E27" i="3" l="1"/>
  <c r="E105" i="3"/>
  <c r="E75" i="3"/>
  <c r="E9" i="3"/>
  <c r="E5" i="3"/>
  <c r="E55" i="3"/>
  <c r="E80" i="3"/>
  <c r="E29" i="3"/>
  <c r="E70" i="3"/>
  <c r="E57" i="3"/>
  <c r="E28" i="3"/>
  <c r="E37" i="3"/>
  <c r="E6" i="3"/>
  <c r="E20" i="3"/>
  <c r="E10" i="3"/>
  <c r="E49" i="3"/>
  <c r="E21" i="3"/>
  <c r="E48" i="3"/>
  <c r="E46" i="3"/>
  <c r="E35" i="3"/>
  <c r="E18" i="3"/>
  <c r="E22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17" i="3" l="1"/>
  <c r="S26" i="3"/>
  <c r="S18" i="3"/>
  <c r="S15" i="3"/>
  <c r="S40" i="3"/>
  <c r="S16" i="3"/>
  <c r="S22" i="3"/>
  <c r="S27" i="3"/>
  <c r="S91" i="3"/>
  <c r="S118" i="3"/>
  <c r="S19" i="3"/>
  <c r="S95" i="3"/>
  <c r="S6" i="3"/>
  <c r="S61" i="3"/>
  <c r="S44" i="3"/>
  <c r="S111" i="3"/>
  <c r="S5" i="3"/>
  <c r="S13" i="3"/>
  <c r="S10" i="3"/>
  <c r="S45" i="3"/>
  <c r="S94" i="3"/>
  <c r="S12" i="3"/>
  <c r="S41" i="3"/>
  <c r="S29" i="3"/>
  <c r="S59" i="3"/>
  <c r="S78" i="3"/>
  <c r="S7" i="3"/>
  <c r="S25" i="3"/>
  <c r="S76" i="3"/>
  <c r="S9" i="3"/>
  <c r="S63" i="3"/>
  <c r="S89" i="3"/>
  <c r="S81" i="3"/>
  <c r="S14" i="3"/>
  <c r="S49" i="3"/>
  <c r="S21" i="3"/>
  <c r="S24" i="3"/>
  <c r="S87" i="3"/>
  <c r="S23" i="3"/>
  <c r="S75" i="3"/>
  <c r="M47" i="3"/>
  <c r="M38" i="3"/>
  <c r="M31" i="3"/>
  <c r="M40" i="3"/>
  <c r="M11" i="3"/>
  <c r="M82" i="3"/>
  <c r="M45" i="3"/>
  <c r="M99" i="3"/>
  <c r="M33" i="3"/>
  <c r="N10" i="3"/>
  <c r="N30" i="3"/>
  <c r="N102" i="3"/>
  <c r="N22" i="3"/>
  <c r="N5" i="3"/>
  <c r="N28" i="3"/>
  <c r="N34" i="3"/>
  <c r="N45" i="3"/>
  <c r="N23" i="3"/>
  <c r="N20" i="3"/>
  <c r="N39" i="3"/>
  <c r="N89" i="3"/>
  <c r="N96" i="3"/>
  <c r="N13" i="3"/>
  <c r="N111" i="3"/>
  <c r="N53" i="3"/>
  <c r="I6" i="19"/>
  <c r="S6" i="19"/>
  <c r="M23" i="3"/>
  <c r="M7" i="3"/>
  <c r="M50" i="3"/>
  <c r="M98" i="3"/>
  <c r="M112" i="3"/>
  <c r="M14" i="3"/>
  <c r="M107" i="3"/>
  <c r="M24" i="3"/>
  <c r="M60" i="3"/>
  <c r="M21" i="3"/>
  <c r="M19" i="3"/>
  <c r="AA6" i="19"/>
  <c r="AC6" i="19"/>
  <c r="O111" i="3"/>
  <c r="O44" i="3"/>
  <c r="O25" i="3"/>
  <c r="O27" i="3"/>
  <c r="O17" i="3"/>
  <c r="O14" i="3"/>
  <c r="O35" i="3"/>
  <c r="O83" i="3"/>
  <c r="O56" i="3"/>
  <c r="O50" i="3"/>
  <c r="O40" i="3"/>
  <c r="O22" i="3"/>
  <c r="O81" i="3"/>
  <c r="O46" i="3"/>
  <c r="O76" i="3"/>
  <c r="O73" i="3"/>
  <c r="O60" i="3"/>
  <c r="O54" i="3"/>
  <c r="O78" i="3"/>
  <c r="O33" i="3"/>
  <c r="O63" i="3"/>
  <c r="O88" i="3"/>
  <c r="O19" i="3"/>
  <c r="O26" i="3"/>
  <c r="O61" i="3"/>
  <c r="O11" i="3"/>
  <c r="O66" i="3"/>
  <c r="O20" i="3"/>
  <c r="O24" i="3"/>
  <c r="O8" i="3"/>
  <c r="O75" i="3"/>
  <c r="O37" i="3"/>
  <c r="O112" i="3"/>
  <c r="N6" i="3"/>
  <c r="N78" i="3"/>
  <c r="N11" i="3"/>
  <c r="N25" i="3"/>
  <c r="N50" i="3"/>
  <c r="N61" i="3"/>
  <c r="N56" i="3"/>
  <c r="N17" i="3"/>
  <c r="N73" i="3"/>
  <c r="N81" i="3"/>
  <c r="N35" i="3"/>
  <c r="N27" i="3"/>
  <c r="N33" i="3"/>
  <c r="N26" i="3"/>
  <c r="N88" i="3"/>
  <c r="N63" i="3"/>
  <c r="N60" i="3"/>
  <c r="N75" i="3"/>
  <c r="N46" i="3"/>
  <c r="N40" i="3"/>
  <c r="N112" i="3"/>
  <c r="N24" i="3"/>
  <c r="N37" i="3"/>
  <c r="N83" i="3"/>
  <c r="N76" i="3"/>
  <c r="R6" i="3"/>
  <c r="R40" i="3"/>
  <c r="R104" i="3"/>
  <c r="R92" i="3"/>
  <c r="R8" i="3"/>
  <c r="R97" i="3"/>
  <c r="R18" i="3"/>
  <c r="R69" i="3"/>
  <c r="R15" i="3"/>
  <c r="R5" i="3"/>
  <c r="R52" i="3"/>
  <c r="R38" i="3"/>
  <c r="R7" i="3"/>
  <c r="R58" i="3"/>
  <c r="Q35" i="3"/>
  <c r="Q14" i="3"/>
  <c r="Q19" i="3"/>
  <c r="Q92" i="3"/>
  <c r="Q9" i="3"/>
  <c r="Q15" i="3"/>
  <c r="Q23" i="3"/>
  <c r="Q20" i="3"/>
  <c r="Q16" i="3"/>
  <c r="Q29" i="3"/>
  <c r="Q102" i="3"/>
  <c r="Q22" i="3"/>
  <c r="Q54" i="3"/>
  <c r="Q18" i="3"/>
  <c r="Q52" i="3"/>
  <c r="Q5" i="3"/>
  <c r="Q13" i="3"/>
  <c r="Q28" i="3"/>
  <c r="Q39" i="3"/>
  <c r="Q75" i="3"/>
  <c r="Q10" i="3"/>
  <c r="Q24" i="3"/>
  <c r="Q60" i="3"/>
  <c r="Q8" i="3"/>
  <c r="Q70" i="3"/>
  <c r="Q7" i="3"/>
  <c r="Q59" i="3"/>
  <c r="P5" i="3"/>
  <c r="P16" i="3"/>
  <c r="P75" i="3"/>
  <c r="P29" i="3"/>
  <c r="P22" i="3"/>
  <c r="P60" i="3"/>
  <c r="P28" i="3"/>
  <c r="P6" i="3"/>
  <c r="P46" i="3"/>
  <c r="P50" i="3"/>
  <c r="P63" i="3"/>
  <c r="P37" i="3"/>
  <c r="P21" i="3"/>
  <c r="P106" i="3"/>
  <c r="P25" i="3"/>
  <c r="P51" i="3"/>
  <c r="P27" i="3"/>
  <c r="P24" i="3"/>
  <c r="N15" i="3"/>
  <c r="N65" i="3"/>
  <c r="N9" i="3"/>
  <c r="N100" i="3"/>
  <c r="N19" i="3"/>
  <c r="N44" i="3"/>
  <c r="N7" i="3"/>
  <c r="N8" i="3"/>
  <c r="O10" i="3"/>
  <c r="O15" i="3"/>
  <c r="O5" i="3"/>
  <c r="O31" i="3"/>
  <c r="O72" i="3"/>
  <c r="O104" i="3"/>
  <c r="O9" i="3"/>
  <c r="O92" i="3"/>
  <c r="O55" i="3"/>
  <c r="O7" i="3"/>
  <c r="M5" i="3"/>
  <c r="M9" i="3"/>
  <c r="M57" i="3"/>
  <c r="M81" i="3"/>
  <c r="M8" i="3"/>
  <c r="M37" i="3"/>
  <c r="M56" i="3"/>
  <c r="M109" i="3"/>
  <c r="M121" i="3"/>
  <c r="M17" i="3"/>
  <c r="M35" i="3"/>
  <c r="M39" i="3"/>
  <c r="M13" i="3"/>
  <c r="M10" i="3"/>
  <c r="M51" i="3"/>
  <c r="M54" i="3"/>
  <c r="M6" i="3"/>
  <c r="M44" i="3"/>
  <c r="M59" i="3"/>
  <c r="M22" i="3"/>
  <c r="M71" i="3"/>
  <c r="M18" i="3"/>
  <c r="M28" i="3"/>
  <c r="M12" i="3"/>
  <c r="M64" i="3"/>
  <c r="M70" i="3"/>
  <c r="M125" i="3"/>
  <c r="M65" i="3"/>
  <c r="M73" i="3"/>
  <c r="M29" i="3"/>
  <c r="M100" i="3"/>
  <c r="P17" i="3"/>
  <c r="P54" i="3"/>
  <c r="P59" i="3"/>
  <c r="P8" i="3"/>
  <c r="P35" i="3"/>
  <c r="P12" i="3"/>
  <c r="P109" i="3"/>
  <c r="P10" i="3"/>
  <c r="P56" i="3"/>
  <c r="P71" i="3"/>
  <c r="P107" i="3"/>
  <c r="P73" i="3"/>
  <c r="P80" i="3"/>
  <c r="P43" i="3"/>
  <c r="P125" i="3"/>
  <c r="P18" i="3"/>
  <c r="P13" i="3"/>
  <c r="P9" i="3"/>
  <c r="P68" i="3"/>
  <c r="X68" i="3" s="1"/>
  <c r="P15" i="3"/>
  <c r="P7" i="3"/>
  <c r="P19" i="3"/>
  <c r="P70" i="3"/>
  <c r="P55" i="3"/>
  <c r="P48" i="3"/>
  <c r="P14" i="3"/>
  <c r="P39" i="3"/>
  <c r="N105" i="3"/>
  <c r="N38" i="3"/>
  <c r="N32" i="3"/>
  <c r="N18" i="3"/>
  <c r="N59" i="3"/>
  <c r="O71" i="3"/>
  <c r="O39" i="3"/>
  <c r="O6" i="3"/>
  <c r="O38" i="3"/>
  <c r="M32" i="3"/>
  <c r="O80" i="3"/>
  <c r="O30" i="3"/>
  <c r="O12" i="3"/>
  <c r="O48" i="3"/>
  <c r="O107" i="3"/>
  <c r="O32" i="3"/>
  <c r="O21" i="3"/>
  <c r="O16" i="3"/>
  <c r="O59" i="3"/>
  <c r="O18" i="3"/>
  <c r="P32" i="3"/>
  <c r="Q6" i="3"/>
  <c r="Q32" i="3"/>
  <c r="Q55" i="3"/>
  <c r="Q21" i="3"/>
  <c r="Q12" i="3"/>
  <c r="Q80" i="3"/>
  <c r="Q71" i="3"/>
  <c r="R80" i="3"/>
  <c r="R71" i="3"/>
  <c r="R13" i="3"/>
  <c r="R75" i="3"/>
  <c r="R30" i="3"/>
  <c r="R12" i="3"/>
  <c r="R21" i="3"/>
  <c r="R32" i="3"/>
  <c r="R54" i="3"/>
  <c r="R16" i="3"/>
  <c r="N48" i="3"/>
  <c r="N21" i="3"/>
  <c r="N80" i="3"/>
  <c r="N66" i="3"/>
  <c r="N16" i="3"/>
  <c r="N55" i="3"/>
  <c r="N12" i="3"/>
  <c r="N71" i="3"/>
  <c r="N14" i="3"/>
  <c r="N29" i="3"/>
  <c r="N70" i="3"/>
  <c r="N54" i="3"/>
  <c r="M15" i="3"/>
  <c r="G6" i="19"/>
  <c r="K87" i="3" l="1"/>
  <c r="L87" i="3" s="1"/>
  <c r="X87" i="3"/>
  <c r="X118" i="3"/>
  <c r="K118" i="3"/>
  <c r="L118" i="3" s="1"/>
  <c r="K91" i="3"/>
  <c r="L91" i="3" s="1"/>
  <c r="X91" i="3"/>
  <c r="X89" i="3"/>
  <c r="K89" i="3"/>
  <c r="L89" i="3" s="1"/>
  <c r="X82" i="3"/>
  <c r="K82" i="3"/>
  <c r="L82" i="3" s="1"/>
  <c r="X96" i="3"/>
  <c r="K96" i="3"/>
  <c r="L96" i="3" s="1"/>
  <c r="K34" i="3"/>
  <c r="L34" i="3" s="1"/>
  <c r="X34" i="3"/>
  <c r="X47" i="3"/>
  <c r="K47" i="3"/>
  <c r="L47" i="3" s="1"/>
  <c r="X66" i="3"/>
  <c r="X43" i="3"/>
  <c r="X98" i="3"/>
  <c r="K98" i="3"/>
  <c r="L98" i="3" s="1"/>
  <c r="X99" i="3"/>
  <c r="K99" i="3"/>
  <c r="L99" i="3" s="1"/>
  <c r="X95" i="3"/>
  <c r="K95" i="3"/>
  <c r="L95" i="3" s="1"/>
  <c r="X94" i="3"/>
  <c r="K94" i="3"/>
  <c r="L94" i="3" s="1"/>
  <c r="K41" i="3"/>
  <c r="L41" i="3" s="1"/>
  <c r="X41" i="3"/>
  <c r="K62" i="3"/>
  <c r="L62" i="3" s="1"/>
  <c r="X62" i="3"/>
  <c r="X45" i="3"/>
  <c r="K45" i="3"/>
  <c r="L45" i="3" s="1"/>
  <c r="X110" i="3"/>
  <c r="K110" i="3"/>
  <c r="L110" i="3" s="1"/>
  <c r="K124" i="3"/>
  <c r="L124" i="3" s="1"/>
  <c r="X124" i="3"/>
  <c r="K53" i="3"/>
  <c r="L53" i="3" s="1"/>
  <c r="X53" i="3"/>
  <c r="X25" i="3"/>
  <c r="X57" i="3"/>
  <c r="X112" i="3"/>
  <c r="K112" i="3"/>
  <c r="L112" i="3" s="1"/>
  <c r="X88" i="3"/>
  <c r="K88" i="3"/>
  <c r="L88" i="3" s="1"/>
  <c r="K61" i="3"/>
  <c r="L61" i="3" s="1"/>
  <c r="X61" i="3"/>
  <c r="X111" i="3"/>
  <c r="K111" i="3"/>
  <c r="L111" i="3" s="1"/>
  <c r="X26" i="3"/>
  <c r="K26" i="3"/>
  <c r="L26" i="3" s="1"/>
  <c r="X78" i="3"/>
  <c r="K78" i="3"/>
  <c r="L78" i="3" s="1"/>
  <c r="K76" i="3"/>
  <c r="L76" i="3" s="1"/>
  <c r="X76" i="3"/>
  <c r="X83" i="3"/>
  <c r="K83" i="3"/>
  <c r="L83" i="3" s="1"/>
  <c r="K33" i="3"/>
  <c r="L33" i="3" s="1"/>
  <c r="X33" i="3"/>
  <c r="X121" i="3"/>
  <c r="X69" i="3"/>
  <c r="K69" i="3"/>
  <c r="L69" i="3" s="1"/>
  <c r="X116" i="3"/>
  <c r="K116" i="3"/>
  <c r="L116" i="3" s="1"/>
  <c r="X24" i="3"/>
  <c r="K24" i="3"/>
  <c r="L24" i="3" s="1"/>
  <c r="K58" i="3"/>
  <c r="L58" i="3" s="1"/>
  <c r="X58" i="3"/>
  <c r="K74" i="3"/>
  <c r="L74" i="3" s="1"/>
  <c r="X74" i="3"/>
  <c r="X92" i="3"/>
  <c r="K92" i="3"/>
  <c r="L92" i="3" s="1"/>
  <c r="K23" i="3"/>
  <c r="L23" i="3" s="1"/>
  <c r="X23" i="3"/>
  <c r="X97" i="3"/>
  <c r="K97" i="3"/>
  <c r="L97" i="3" s="1"/>
  <c r="K104" i="3"/>
  <c r="L104" i="3" s="1"/>
  <c r="X104" i="3"/>
  <c r="K85" i="3"/>
  <c r="L85" i="3" s="1"/>
  <c r="X85" i="3"/>
  <c r="X79" i="3"/>
  <c r="K79" i="3"/>
  <c r="L79" i="3" s="1"/>
  <c r="K31" i="3"/>
  <c r="L31" i="3" s="1"/>
  <c r="X31" i="3"/>
  <c r="X72" i="3"/>
  <c r="K72" i="3"/>
  <c r="K106" i="3"/>
  <c r="L106" i="3" s="1"/>
  <c r="X106" i="3"/>
  <c r="K18" i="3"/>
  <c r="L18" i="3" s="1"/>
  <c r="K50" i="3"/>
  <c r="L50" i="3" s="1"/>
  <c r="X50" i="3"/>
  <c r="X60" i="3"/>
  <c r="K60" i="3"/>
  <c r="L60" i="3" s="1"/>
  <c r="K102" i="3"/>
  <c r="L102" i="3" s="1"/>
  <c r="X102" i="3"/>
  <c r="X67" i="3"/>
  <c r="K67" i="3"/>
  <c r="L67" i="3" s="1"/>
  <c r="X46" i="3"/>
  <c r="K46" i="3"/>
  <c r="L46" i="3" s="1"/>
  <c r="X40" i="3"/>
  <c r="K40" i="3"/>
  <c r="L40" i="3" s="1"/>
  <c r="X109" i="3"/>
  <c r="X17" i="3"/>
  <c r="X55" i="3"/>
  <c r="X29" i="3"/>
  <c r="X37" i="3"/>
  <c r="X19" i="3"/>
  <c r="K11" i="3"/>
  <c r="L11" i="3" s="1"/>
  <c r="X11" i="3"/>
  <c r="K44" i="3"/>
  <c r="L44" i="3" s="1"/>
  <c r="X44" i="3"/>
  <c r="K81" i="3"/>
  <c r="L81" i="3" s="1"/>
  <c r="X81" i="3"/>
  <c r="X51" i="3"/>
  <c r="K51" i="3"/>
  <c r="L51" i="3" s="1"/>
  <c r="K64" i="3"/>
  <c r="L64" i="3" s="1"/>
  <c r="X64" i="3"/>
  <c r="X71" i="3"/>
  <c r="X54" i="3"/>
  <c r="X13" i="3"/>
  <c r="X14" i="3"/>
  <c r="X16" i="3"/>
  <c r="X15" i="3"/>
  <c r="X7" i="3"/>
  <c r="X39" i="3"/>
  <c r="X28" i="3"/>
  <c r="X70" i="3"/>
  <c r="X35" i="3"/>
  <c r="X80" i="3"/>
  <c r="X21" i="3"/>
  <c r="X20" i="3"/>
  <c r="K27" i="3"/>
  <c r="X27" i="3"/>
  <c r="K125" i="3"/>
  <c r="L125" i="3" s="1"/>
  <c r="X125" i="3"/>
  <c r="X59" i="3"/>
  <c r="X6" i="3"/>
  <c r="X105" i="3"/>
  <c r="X73" i="3"/>
  <c r="X22" i="3"/>
  <c r="X75" i="3"/>
  <c r="X10" i="3"/>
  <c r="K63" i="3"/>
  <c r="L63" i="3" s="1"/>
  <c r="X63" i="3"/>
  <c r="K49" i="3"/>
  <c r="L49" i="3" s="1"/>
  <c r="X49" i="3"/>
  <c r="X30" i="3"/>
  <c r="X100" i="3"/>
  <c r="X38" i="3"/>
  <c r="X48" i="3"/>
  <c r="K65" i="3"/>
  <c r="L65" i="3" s="1"/>
  <c r="X65" i="3"/>
  <c r="X56" i="3"/>
  <c r="K52" i="3"/>
  <c r="L52" i="3" s="1"/>
  <c r="X52" i="3"/>
  <c r="X107" i="3"/>
  <c r="X32" i="3"/>
  <c r="K30" i="3"/>
  <c r="L30" i="3" s="1"/>
  <c r="K39" i="3"/>
  <c r="L39" i="3" s="1"/>
  <c r="K22" i="3"/>
  <c r="L22" i="3" s="1"/>
  <c r="K13" i="3"/>
  <c r="K35" i="3"/>
  <c r="L35" i="3" s="1"/>
  <c r="K54" i="3"/>
  <c r="L54" i="3" s="1"/>
  <c r="K10" i="3"/>
  <c r="L10" i="3" s="1"/>
  <c r="K15" i="3"/>
  <c r="L15" i="3" s="1"/>
  <c r="K14" i="3"/>
  <c r="K16" i="3"/>
  <c r="L16" i="3" s="1"/>
  <c r="K48" i="3"/>
  <c r="L48" i="3" s="1"/>
  <c r="K56" i="3"/>
  <c r="L56" i="3" s="1"/>
  <c r="K59" i="3"/>
  <c r="L59" i="3" s="1"/>
  <c r="K6" i="3"/>
  <c r="L6" i="3" s="1"/>
  <c r="K28" i="3"/>
  <c r="K21" i="3"/>
  <c r="K100" i="3"/>
  <c r="L100" i="3" s="1"/>
  <c r="K73" i="3"/>
  <c r="L73" i="3" s="1"/>
  <c r="K25" i="3"/>
  <c r="K75" i="3"/>
  <c r="K68" i="3"/>
  <c r="L68" i="3" s="1"/>
  <c r="K20" i="3"/>
  <c r="K121" i="3"/>
  <c r="L121" i="3" s="1"/>
  <c r="K37" i="3"/>
  <c r="L37" i="3" s="1"/>
  <c r="K19" i="3"/>
  <c r="L19" i="3" s="1"/>
  <c r="K105" i="3"/>
  <c r="K80" i="3"/>
  <c r="K71" i="3"/>
  <c r="L71" i="3" s="1"/>
  <c r="K38" i="3"/>
  <c r="L38" i="3" s="1"/>
  <c r="K70" i="3"/>
  <c r="K7" i="3"/>
  <c r="L7" i="3" s="1"/>
  <c r="K55" i="3"/>
  <c r="K109" i="3"/>
  <c r="L109" i="3" s="1"/>
  <c r="K17" i="3"/>
  <c r="L17" i="3" s="1"/>
  <c r="K29" i="3"/>
  <c r="K66" i="3"/>
  <c r="L66" i="3" s="1"/>
  <c r="K57" i="3"/>
  <c r="K107" i="3"/>
  <c r="L107" i="3" s="1"/>
  <c r="K32" i="3"/>
  <c r="L32" i="3" s="1"/>
  <c r="K43" i="3"/>
  <c r="L43" i="3" s="1"/>
  <c r="K8" i="3" l="1"/>
  <c r="L8" i="3" s="1"/>
  <c r="X8" i="3"/>
  <c r="K9" i="3"/>
  <c r="X18" i="3"/>
  <c r="X9" i="3"/>
  <c r="X12" i="3"/>
  <c r="X5" i="3"/>
  <c r="K5" i="3"/>
  <c r="K12" i="3"/>
  <c r="L12" i="3" s="1"/>
  <c r="L25" i="3"/>
  <c r="L14" i="3"/>
  <c r="L72" i="3"/>
  <c r="L13" i="3"/>
  <c r="L70" i="3"/>
  <c r="L20" i="3" l="1"/>
  <c r="L57" i="3" l="1"/>
  <c r="L9" i="3" l="1"/>
  <c r="L28" i="3"/>
  <c r="L29" i="3"/>
  <c r="L5" i="3" l="1"/>
  <c r="L21" i="3"/>
  <c r="L27" i="3"/>
  <c r="L55" i="3"/>
  <c r="L105" i="3"/>
  <c r="L75" i="3"/>
  <c r="L80" i="3"/>
  <c r="F4" i="22" l="1"/>
  <c r="G4" i="22" s="1"/>
  <c r="H4" i="22" s="1"/>
  <c r="I4" i="22" s="1"/>
  <c r="J4" i="22" s="1"/>
  <c r="L4" i="22" s="1"/>
  <c r="M4" i="22" s="1"/>
  <c r="N4" i="22" s="1"/>
  <c r="G3" i="22"/>
  <c r="H3" i="22" s="1"/>
  <c r="I3" i="22" s="1"/>
  <c r="J3" i="22" s="1"/>
  <c r="L3" i="22" s="1"/>
  <c r="M3" i="22" s="1"/>
  <c r="N3" i="22" l="1"/>
</calcChain>
</file>

<file path=xl/sharedStrings.xml><?xml version="1.0" encoding="utf-8"?>
<sst xmlns="http://schemas.openxmlformats.org/spreadsheetml/2006/main" count="1240" uniqueCount="409">
  <si>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</si>
  <si>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</si>
  <si>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</si>
  <si>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</si>
  <si>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</si>
  <si>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</si>
  <si>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</si>
  <si>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</si>
  <si>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</si>
  <si>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</si>
  <si>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</si>
  <si>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</si>
  <si>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</si>
  <si>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</si>
  <si>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</si>
  <si>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</si>
  <si>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</si>
  <si>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</si>
  <si>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</si>
  <si>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</si>
  <si>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</si>
  <si>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</si>
  <si>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</si>
  <si>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</si>
  <si>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</si>
  <si>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</si>
  <si>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</si>
  <si>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</si>
  <si>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</si>
  <si>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</si>
  <si>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</si>
  <si>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</si>
  <si>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</si>
  <si>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</si>
  <si>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</si>
  <si>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</si>
  <si>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</si>
  <si>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</si>
  <si>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</si>
  <si>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</si>
  <si>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</si>
  <si>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</si>
  <si>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</si>
  <si>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</si>
  <si>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</si>
  <si>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</si>
  <si>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</si>
  <si>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</si>
  <si>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</si>
  <si>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</si>
  <si>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</si>
  <si>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</si>
  <si>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</si>
  <si>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</si>
  <si>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</si>
  <si>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</si>
  <si>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</si>
  <si>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</si>
  <si>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</si>
  <si>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</si>
  <si>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</si>
  <si>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</si>
  <si>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</si>
  <si>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</si>
  <si>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</si>
  <si>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</si>
  <si>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</si>
  <si>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</si>
  <si>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</si>
  <si>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</si>
  <si>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</si>
  <si>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</si>
  <si>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</si>
  <si>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</si>
  <si>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</si>
  <si>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</si>
  <si>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</si>
  <si>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</si>
  <si>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</si>
  <si>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</si>
  <si>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</si>
  <si>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</si>
  <si>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</si>
  <si>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</si>
  <si>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</si>
  <si>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</si>
  <si>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</si>
  <si>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</si>
  <si>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</si>
  <si>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</si>
  <si>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</si>
  <si>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</si>
  <si>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</si>
  <si>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</si>
  <si>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</si>
  <si>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</si>
  <si>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</si>
  <si>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</si>
  <si>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</si>
  <si>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</si>
  <si>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</si>
  <si>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</si>
  <si>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</si>
  <si>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</si>
  <si>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</si>
  <si>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</si>
  <si>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</si>
  <si>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</si>
  <si>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</si>
  <si>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</si>
  <si>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</si>
  <si>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</si>
  <si>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</si>
  <si>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</si>
  <si>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</si>
  <si>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</si>
  <si>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</si>
  <si>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</si>
  <si>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</si>
  <si>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</si>
  <si>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</si>
  <si>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</si>
  <si>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</si>
  <si>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</si>
  <si>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</si>
  <si>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</si>
  <si>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</si>
  <si>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</si>
  <si>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</si>
  <si>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</si>
  <si>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</si>
  <si>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</si>
  <si>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</si>
  <si>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</si>
  <si>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</si>
  <si>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</si>
  <si>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</si>
  <si>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</si>
  <si>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</si>
  <si>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</si>
  <si>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Папарде Эвия</t>
  </si>
  <si>
    <t>Гайле Лилита</t>
  </si>
  <si>
    <t>Вахо Аурика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</si>
  <si>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</si>
  <si>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</si>
  <si>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</si>
  <si>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</si>
  <si>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</si>
  <si>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</si>
  <si>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</si>
  <si>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</si>
  <si>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</si>
  <si>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</si>
  <si>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</si>
  <si>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</si>
  <si>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</si>
  <si>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</si>
  <si>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</si>
  <si>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</si>
  <si>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</si>
  <si>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</si>
  <si>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</si>
  <si>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</si>
  <si>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</si>
  <si>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</si>
  <si>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</si>
  <si>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</si>
  <si>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</si>
  <si>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</si>
  <si>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</si>
  <si>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</si>
  <si>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</si>
  <si>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</si>
  <si>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</si>
  <si>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</si>
  <si>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</si>
  <si>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</si>
  <si>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</si>
  <si>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</si>
  <si>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</si>
  <si>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</si>
  <si>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</si>
  <si>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</si>
  <si>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</si>
  <si>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</si>
  <si>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</si>
  <si>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</si>
  <si>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</si>
  <si>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</si>
  <si>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</si>
  <si>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</si>
  <si>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</si>
  <si>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</si>
  <si>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</si>
  <si>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</si>
  <si>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</si>
  <si>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</si>
  <si>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</si>
  <si>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</si>
  <si>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</si>
  <si>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</si>
  <si>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</si>
  <si>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</si>
  <si>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</si>
  <si>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</si>
  <si>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</si>
  <si>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</si>
  <si>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</si>
  <si>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</si>
  <si>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</si>
  <si>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</si>
  <si>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</si>
  <si>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</si>
  <si>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</si>
  <si>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</si>
  <si>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</si>
  <si>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</si>
  <si>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</si>
  <si>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</si>
  <si>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</si>
  <si>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</si>
  <si>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</si>
  <si>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</si>
  <si>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</si>
  <si>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</si>
  <si>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</si>
  <si>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</si>
  <si>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</si>
  <si>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</si>
  <si>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</si>
  <si>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</si>
  <si>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</si>
  <si>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</si>
  <si>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</si>
  <si>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</si>
  <si>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</si>
  <si>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</si>
  <si>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</si>
  <si>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</si>
  <si>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</si>
  <si>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</si>
  <si>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</si>
  <si>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</si>
  <si>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</si>
  <si>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</si>
  <si>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</si>
  <si>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</si>
  <si>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</si>
  <si>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</si>
  <si>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</si>
  <si>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</si>
  <si>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</si>
  <si>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</si>
  <si>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</si>
  <si>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</si>
  <si>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</si>
  <si>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</si>
  <si>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</si>
  <si>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</si>
  <si>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</si>
  <si>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</si>
  <si>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</si>
  <si>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</si>
  <si>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</si>
  <si>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</si>
  <si>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</si>
  <si>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</si>
  <si>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</si>
  <si>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</si>
  <si>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</si>
  <si>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</si>
  <si>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</si>
  <si>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</si>
  <si>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</si>
  <si>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</si>
  <si>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</si>
  <si>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</si>
  <si>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</si>
  <si>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</si>
  <si>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</si>
  <si>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</si>
  <si>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</si>
  <si>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Лакс Аве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</si>
  <si>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</si>
  <si>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</si>
  <si>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</si>
  <si>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</si>
  <si>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</si>
  <si>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</si>
  <si>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</si>
  <si>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</si>
  <si>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</si>
  <si>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Glukhova Olga</t>
  </si>
  <si>
    <t>Вилде Инеса</t>
  </si>
  <si>
    <t>Chayko Nadezhda</t>
  </si>
  <si>
    <t>Kats Ilana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</si>
  <si>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</si>
  <si>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</si>
  <si>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</si>
  <si>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</si>
  <si>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</si>
  <si>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</si>
  <si>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</si>
  <si>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</si>
  <si>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</si>
  <si>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</si>
  <si>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</si>
  <si>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</si>
  <si>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</si>
  <si>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</si>
  <si>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</si>
  <si>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</si>
  <si>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</si>
  <si>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</si>
  <si>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</si>
  <si>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</si>
  <si>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</si>
  <si>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</si>
  <si>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</si>
  <si>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</si>
  <si>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</si>
  <si>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</si>
  <si>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</si>
  <si>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</si>
  <si>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</si>
  <si>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</si>
  <si>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</si>
  <si>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</si>
  <si>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</si>
  <si>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</si>
  <si>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</si>
  <si>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</si>
  <si>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Ванага Дайна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</si>
  <si>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</si>
  <si>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</si>
  <si>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</si>
  <si>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</si>
  <si>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</si>
  <si>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</si>
  <si>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</si>
  <si>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</si>
  <si>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</si>
  <si>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</si>
  <si>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</si>
  <si>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</si>
  <si>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</si>
  <si>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</si>
  <si>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</si>
  <si>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</si>
  <si>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</si>
  <si>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</si>
  <si>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</si>
  <si>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</si>
  <si>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</si>
  <si>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</si>
  <si>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</si>
  <si>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</si>
  <si>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</si>
  <si>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</si>
  <si>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</si>
  <si>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</si>
  <si>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</si>
  <si>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</si>
  <si>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</si>
  <si>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</si>
  <si>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</si>
  <si>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</si>
  <si>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</si>
  <si>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</si>
  <si>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</si>
  <si>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</si>
  <si>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</si>
  <si>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</si>
  <si>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</si>
  <si>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</si>
  <si>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</si>
  <si>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</si>
  <si>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</si>
  <si>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</si>
  <si>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</si>
  <si>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</si>
  <si>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</si>
  <si>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</si>
  <si>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</si>
  <si>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</si>
  <si>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</si>
  <si>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</si>
  <si>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</si>
  <si>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</si>
  <si>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</si>
  <si>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</si>
  <si>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</si>
  <si>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</si>
  <si>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</si>
  <si>
    <t>Pintus Barbara</t>
  </si>
  <si>
    <t>ITA</t>
  </si>
  <si>
    <t>Ugore Inara</t>
  </si>
  <si>
    <t>Eglite Airita</t>
  </si>
  <si>
    <t>Liepa Anna</t>
  </si>
  <si>
    <t>Lindentale Ruta</t>
  </si>
  <si>
    <t>2026</t>
  </si>
  <si>
    <t>2023-2026</t>
  </si>
  <si>
    <t>Latvia3</t>
  </si>
  <si>
    <t>№ 2026</t>
  </si>
  <si>
    <t>Liepina Evelina</t>
  </si>
  <si>
    <t>Lapsa Judite</t>
  </si>
  <si>
    <t>Statkus Sintija</t>
  </si>
  <si>
    <t>Berzina Ilona</t>
  </si>
  <si>
    <t>Pivovar Kristina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</si>
</sst>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  <xf numFmtId="0" fontId="38" fillId="0" borderId="0"/>
  </cellStyleXfs>
  <cellXfs count="120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4" fillId="0" borderId="1" xfId="0" applyFont="1" applyBorder="1" applyAlignment="1">
      <alignment horizontal="center" vertical="center" wrapText="1"/>
    </xf>
    <xf numFmtId="0" fontId="24" fillId="30" borderId="1" xfId="0" applyFont="1" applyFill="1" applyBorder="1" applyAlignment="1">
      <alignment horizontal="center" vertical="center"/>
    </xf>
    <xf numFmtId="0" fontId="0" fillId="30" borderId="0" xfId="0" applyFill="1"/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1" fontId="48" fillId="0" borderId="1" xfId="72" applyNumberFormat="1" applyBorder="1" applyAlignment="1">
      <alignment horizontal="center" vertical="center"/>
    </xf>
    <xf numFmtId="1" fontId="2" fillId="0" borderId="1" xfId="64" applyNumberFormat="1" applyBorder="1" applyAlignment="1">
      <alignment horizontal="center" vertical="center"/>
    </xf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0" fontId="54" fillId="29" borderId="1" xfId="0" applyFont="1" applyFill="1" applyBorder="1" applyAlignment="1">
      <alignment horizontal="center" vertical="center"/>
    </xf>
    <xf numFmtId="1" fontId="54" fillId="30" borderId="1" xfId="0" applyNumberFormat="1" applyFont="1" applyFill="1" applyBorder="1" applyAlignment="1">
      <alignment horizontal="center" vertical="center"/>
    </xf>
    <xf numFmtId="1" fontId="54" fillId="29" borderId="1" xfId="0" applyNumberFormat="1" applyFont="1" applyFill="1" applyBorder="1" applyAlignment="1">
      <alignment horizontal="center" vertical="center"/>
    </xf>
    <xf numFmtId="0" fontId="53" fillId="29" borderId="1" xfId="0" applyFont="1" applyFill="1" applyBorder="1" applyAlignment="1" applyProtection="1">
      <alignment horizontal="left" vertical="center"/>
      <protection locked="0"/>
    </xf>
    <xf numFmtId="0" fontId="42" fillId="29" borderId="1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48" fillId="0" borderId="1" xfId="72" applyBorder="1" applyAlignment="1">
      <alignment horizontal="center"/>
    </xf>
  </cellXfs>
  <cellStyles count="8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23" xfId="80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6" totalsRowShown="0">
  <autoFilter ref="A4:X126"/>
  <sortState ref="A5:X126">
    <sortCondition ref="A4:A126"/>
  </sortState>
  <tableColumns count="24">
    <tableColumn id="1" name="№ All" dataDxfId="1073"/>
    <tableColumn id="2" name="№ 2026" dataDxfId="1072"/>
    <tableColumn id="3" name="Surname Name" dataDxfId="1071"/>
    <tableColumn id="4" name="Фамилия Имя" dataDxfId="1070"/>
    <tableColumn id="5" name="IK" dataDxfId="1069">
      <calculatedColumnFormula>VLOOKUP(C5,Spisok!$A$1:$AA$9624,5,0)</calculatedColumnFormula>
    </tableColumn>
    <tableColumn id="6" name="Tit FINSO" dataDxfId="1068">
      <calculatedColumnFormula>VLOOKUP(C5,Spisok!$A$1:$AA$9624,2,0)</calculatedColumnFormula>
    </tableColumn>
    <tableColumn id="8" name="Fed" dataDxfId="1067">
      <calculatedColumnFormula>VLOOKUP(C5,Spisok!$A$1:$AA$9624,4,0)</calculatedColumnFormula>
    </tableColumn>
    <tableColumn id="9" name="2023" dataDxfId="1066"/>
    <tableColumn id="10" name="2024" dataDxfId="1065"/>
    <tableColumn id="11" name="2025" dataDxfId="1064"/>
    <tableColumn id="12" name="2026" dataDxfId="1063">
      <calculatedColumnFormula>LARGE(M5:W5,1)+LARGE(M5:W5,2)+LARGE(M5:W5,3)+LARGE(M5:W5,4)+LARGE(M5:W5,5)</calculatedColumnFormula>
    </tableColumn>
    <tableColumn id="13" name="2023-2026" dataDxfId="1062">
      <calculatedColumnFormula>SUM(H5:K5)</calculatedColumnFormula>
    </tableColumn>
    <tableColumn id="14" name="Germany" dataDxfId="1061">
      <calculatedColumnFormula>VLOOKUP(C5,игроки1,7,0)</calculatedColumnFormula>
    </tableColumn>
    <tableColumn id="15" name="Latvia" dataDxfId="1060">
      <calculatedColumnFormula>VLOOKUP(C5,игроки1,9,0)</calculatedColumnFormula>
    </tableColumn>
    <tableColumn id="17" name="USA" dataDxfId="1059">
      <calculatedColumnFormula>VLOOKUP(C5,игроки1,11,0)</calculatedColumnFormula>
    </tableColumn>
    <tableColumn id="18" name="Estonia" dataDxfId="1058">
      <calculatedColumnFormula>VLOOKUP(C5,игроки1,13,0)</calculatedColumnFormula>
    </tableColumn>
    <tableColumn id="19" name="Latvia2" dataDxfId="1057">
      <calculatedColumnFormula>VLOOKUP(C5,игроки1,15,0)</calculatedColumnFormula>
    </tableColumn>
    <tableColumn id="20" name="Estonia2" dataDxfId="1056">
      <calculatedColumnFormula>VLOOKUP(C5,игроки1,17,0)</calculatedColumnFormula>
    </tableColumn>
    <tableColumn id="22" name="Poland" dataDxfId="1055">
      <calculatedColumnFormula>VLOOKUP(C5,игроки1,19,0)</calculatedColumnFormula>
    </tableColumn>
    <tableColumn id="23" name="Great Britain" dataDxfId="1054">
      <calculatedColumnFormula>VLOOKUP(C5,игроки1,21,0)</calculatedColumnFormula>
    </tableColumn>
    <tableColumn id="7" name="Italy" dataDxfId="1053">
      <calculatedColumnFormula>VLOOKUP(C5,игроки1,23,0)</calculatedColumnFormula>
    </tableColumn>
    <tableColumn id="16" name="Latvia3" dataDxfId="1052"/>
    <tableColumn id="24" name="Столбец10" dataDxfId="1051">
      <calculatedColumnFormula>VLOOKUP(C5,игроки1,25,0)</calculatedColumnFormula>
    </tableColumn>
    <tableColumn id="25" name="Number of tournaments" dataDxfId="1050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69" sqref="C69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customWidth="1"/>
    <col min="16" max="16" width="10" style="1" customWidth="1"/>
    <col min="17" max="17" width="10.44140625" style="21" customWidth="1"/>
    <col min="18" max="21" width="10.21875" style="21" hidden="1" customWidth="1"/>
    <col min="22" max="22" width="10" style="21" hidden="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381</v>
      </c>
      <c r="F1" s="61"/>
      <c r="G1" s="4"/>
      <c r="H1" s="4"/>
      <c r="I1" s="4"/>
      <c r="J1" s="4"/>
      <c r="K1" s="4"/>
      <c r="L1" s="4"/>
      <c r="M1" s="75"/>
      <c r="N1" s="85" t="s">
        <v>351</v>
      </c>
    </row>
    <row r="2" spans="1:24" ht="63.75" customHeight="1" thickBot="1">
      <c r="A2" s="112" t="s">
        <v>333</v>
      </c>
      <c r="B2" s="112"/>
      <c r="C2" s="112"/>
      <c r="D2" s="77"/>
      <c r="E2" s="33"/>
      <c r="F2" s="110" t="s">
        <v>145</v>
      </c>
      <c r="G2" s="110"/>
      <c r="H2" s="110"/>
      <c r="I2" s="110"/>
      <c r="J2" s="110"/>
      <c r="K2" s="110"/>
      <c r="L2" s="110"/>
      <c r="M2" s="111" t="s">
        <v>390</v>
      </c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46109</v>
      </c>
      <c r="N3" s="74">
        <v>46137</v>
      </c>
      <c r="O3" s="74">
        <v>46172</v>
      </c>
      <c r="P3" s="74">
        <v>46186</v>
      </c>
      <c r="Q3" s="74">
        <v>46207</v>
      </c>
      <c r="R3" s="74">
        <v>46256</v>
      </c>
      <c r="S3" s="74">
        <v>46291</v>
      </c>
      <c r="T3" s="74">
        <v>46319</v>
      </c>
      <c r="U3" s="74">
        <v>46333</v>
      </c>
      <c r="V3" s="82">
        <v>46382</v>
      </c>
      <c r="W3" s="72"/>
    </row>
    <row r="4" spans="1:24" ht="32.25" customHeight="1">
      <c r="A4" s="31" t="s">
        <v>14</v>
      </c>
      <c r="B4" s="31" t="s">
        <v>403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312</v>
      </c>
      <c r="I4" s="60" t="s">
        <v>348</v>
      </c>
      <c r="J4" s="60" t="s">
        <v>379</v>
      </c>
      <c r="K4" s="60" t="s">
        <v>400</v>
      </c>
      <c r="L4" s="43" t="s">
        <v>401</v>
      </c>
      <c r="M4" s="70" t="s">
        <v>366</v>
      </c>
      <c r="N4" s="70" t="s">
        <v>353</v>
      </c>
      <c r="O4" s="70" t="s">
        <v>16</v>
      </c>
      <c r="P4" s="70" t="s">
        <v>349</v>
      </c>
      <c r="Q4" s="70" t="s">
        <v>367</v>
      </c>
      <c r="R4" s="71" t="s">
        <v>361</v>
      </c>
      <c r="S4" s="71" t="s">
        <v>360</v>
      </c>
      <c r="T4" s="71" t="s">
        <v>378</v>
      </c>
      <c r="U4" s="71" t="s">
        <v>380</v>
      </c>
      <c r="V4" s="73" t="s">
        <v>402</v>
      </c>
      <c r="W4" s="73" t="s">
        <v>313</v>
      </c>
      <c r="X4" s="84" t="s">
        <v>352</v>
      </c>
    </row>
    <row r="5" spans="1:24" ht="12.75" customHeight="1">
      <c r="A5" s="13">
        <v>1</v>
      </c>
      <c r="B5" s="13">
        <v>1</v>
      </c>
      <c r="C5" s="9" t="s">
        <v>304</v>
      </c>
      <c r="D5" s="9" t="s">
        <v>305</v>
      </c>
      <c r="E5" s="14">
        <f>VLOOKUP(C5,Spisok!$A$1:$AA$9624,5,0)</f>
        <v>1692.3787748711404</v>
      </c>
      <c r="F5" s="8" t="str">
        <f>VLOOKUP(C5,Spisok!$A$1:$AA$9624,2,0)</f>
        <v>GM</v>
      </c>
      <c r="G5" s="8" t="str">
        <f>VLOOKUP(C5,Spisok!$A$1:$AA$9624,4,0)</f>
        <v>LAT</v>
      </c>
      <c r="H5" s="10">
        <v>220.66992905042844</v>
      </c>
      <c r="I5" s="10">
        <v>211.72619317680446</v>
      </c>
      <c r="J5" s="10">
        <v>240.56574216944853</v>
      </c>
      <c r="K5" s="10">
        <f>LARGE(M5:W5,1)+LARGE(M5:W5,2)+LARGE(M5:W5,3)+LARGE(M5:W5,4)+LARGE(M5:W5,5)</f>
        <v>118.21696207125497</v>
      </c>
      <c r="L5" s="5">
        <f>SUM(H5:K5)</f>
        <v>791.17882646793646</v>
      </c>
      <c r="M5" s="10">
        <f>VLOOKUP(C5,игроки1,7,0)</f>
        <v>50</v>
      </c>
      <c r="N5" s="10">
        <f>VLOOKUP(C5,игроки1,9,0)</f>
        <v>25.940298507462686</v>
      </c>
      <c r="O5" s="10">
        <f>VLOOKUP(C5,игроки1,11,0)</f>
        <v>0</v>
      </c>
      <c r="P5" s="10">
        <f>VLOOKUP(C5,игроки1,13,0)</f>
        <v>42.276663563792276</v>
      </c>
      <c r="Q5" s="10">
        <f>VLOOKUP(C5,игроки1,15,0)</f>
        <v>0</v>
      </c>
      <c r="R5" s="10">
        <f>VLOOKUP(C5,игроки1,17,0)</f>
        <v>0</v>
      </c>
      <c r="S5" s="10">
        <f>VLOOKUP(C5,игроки1,19,0)</f>
        <v>0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3</v>
      </c>
    </row>
    <row r="6" spans="1:24" ht="12.75" customHeight="1">
      <c r="A6" s="13">
        <v>2</v>
      </c>
      <c r="B6" s="13">
        <v>12</v>
      </c>
      <c r="C6" s="9" t="s">
        <v>122</v>
      </c>
      <c r="D6" s="9" t="s">
        <v>138</v>
      </c>
      <c r="E6" s="9">
        <f>VLOOKUP(C6,Spisok!$A$1:$AA$9624,5,0)</f>
        <v>1767.5017245778863</v>
      </c>
      <c r="F6" s="8" t="str">
        <f>VLOOKUP(C6,Spisok!$A$1:$AA$9624,2,0)</f>
        <v>GM</v>
      </c>
      <c r="G6" s="8" t="str">
        <f>VLOOKUP(C6,Spisok!$A$1:$AA$9624,4,0)</f>
        <v>EST</v>
      </c>
      <c r="H6" s="10">
        <v>214.32154701117298</v>
      </c>
      <c r="I6" s="10">
        <v>188.19639303015165</v>
      </c>
      <c r="J6" s="10">
        <v>210.86998194943337</v>
      </c>
      <c r="K6" s="10">
        <f>LARGE(M6:W6,1)+LARGE(M6:W6,2)+LARGE(M6:W6,3)+LARGE(M6:W6,4)+LARGE(M6:W6,5)</f>
        <v>50</v>
      </c>
      <c r="L6" s="5">
        <f>SUM(H6:K6)</f>
        <v>663.38792199075806</v>
      </c>
      <c r="M6" s="10">
        <f>VLOOKUP(C6,игроки1,7,0)</f>
        <v>0</v>
      </c>
      <c r="N6" s="10">
        <f>VLOOKUP(C6,игроки1,9,0)</f>
        <v>0</v>
      </c>
      <c r="O6" s="10">
        <f>VLOOKUP(C6,игроки1,11,0)</f>
        <v>0</v>
      </c>
      <c r="P6" s="10">
        <f>VLOOKUP(C6,игроки1,13,0)</f>
        <v>50</v>
      </c>
      <c r="Q6" s="10">
        <f>VLOOKUP(C6,игроки1,15,0)</f>
        <v>0</v>
      </c>
      <c r="R6" s="10">
        <f>VLOOKUP(C6,игроки1,17,0)</f>
        <v>0</v>
      </c>
      <c r="S6" s="10">
        <f>VLOOKUP(C6,игроки1,19,0)</f>
        <v>0</v>
      </c>
      <c r="T6" s="10">
        <f>VLOOKUP(C6,игроки1,21,0)</f>
        <v>0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1</v>
      </c>
    </row>
    <row r="7" spans="1:24" ht="12.75" customHeight="1">
      <c r="A7" s="13">
        <v>3</v>
      </c>
      <c r="B7" s="13">
        <v>5</v>
      </c>
      <c r="C7" s="9" t="s">
        <v>205</v>
      </c>
      <c r="D7" s="9" t="s">
        <v>225</v>
      </c>
      <c r="E7" s="14">
        <f>VLOOKUP(C7,Spisok!$A$1:$AA$9624,5,0)</f>
        <v>1663.32870144395</v>
      </c>
      <c r="F7" s="8" t="str">
        <f>VLOOKUP(C7,Spisok!$A$1:$AA$9624,2,0)</f>
        <v>GM</v>
      </c>
      <c r="G7" s="8" t="str">
        <f>VLOOKUP(C7,Spisok!$A$1:$AA$9624,4,0)</f>
        <v>LAT</v>
      </c>
      <c r="H7" s="10">
        <v>180.0471161538548</v>
      </c>
      <c r="I7" s="10">
        <v>187.34625196916841</v>
      </c>
      <c r="J7" s="10">
        <v>197.10657776186409</v>
      </c>
      <c r="K7" s="10">
        <f>LARGE(M7:W7,1)+LARGE(M7:W7,2)+LARGE(M7:W7,3)+LARGE(M7:W7,4)+LARGE(M7:W7,5)</f>
        <v>79.117773028517732</v>
      </c>
      <c r="L7" s="5">
        <f>SUM(H7:K7)</f>
        <v>643.61771891340504</v>
      </c>
      <c r="M7" s="10">
        <f>VLOOKUP(C7,игроки1,7,0)</f>
        <v>0</v>
      </c>
      <c r="N7" s="10">
        <f>VLOOKUP(C7,игроки1,9,0)</f>
        <v>46.699196326062001</v>
      </c>
      <c r="O7" s="10">
        <f>VLOOKUP(C7,игроки1,11,0)</f>
        <v>0</v>
      </c>
      <c r="P7" s="10">
        <f>VLOOKUP(C7,игроки1,13,0)</f>
        <v>32.418576702455731</v>
      </c>
      <c r="Q7" s="10">
        <f>VLOOKUP(C7,игроки1,15,0)</f>
        <v>0</v>
      </c>
      <c r="R7" s="10">
        <f>VLOOKUP(C7,игроки1,17,0)</f>
        <v>0</v>
      </c>
      <c r="S7" s="10">
        <f>VLOOKUP(C7,игроки1,19,0)</f>
        <v>0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2</v>
      </c>
    </row>
    <row r="8" spans="1:24" ht="12.75" customHeight="1">
      <c r="A8" s="13">
        <v>4</v>
      </c>
      <c r="B8" s="13">
        <v>3</v>
      </c>
      <c r="C8" s="9" t="s">
        <v>404</v>
      </c>
      <c r="D8" s="14" t="s">
        <v>276</v>
      </c>
      <c r="E8" s="14">
        <f>VLOOKUP(C8,Spisok!$A$1:$AA$9624,5,0)</f>
        <v>1825.6478395652907</v>
      </c>
      <c r="F8" s="8" t="str">
        <f>VLOOKUP(C8,Spisok!$A$1:$AA$9624,2,0)</f>
        <v>GM</v>
      </c>
      <c r="G8" s="8" t="str">
        <f>VLOOKUP(C8,Spisok!$A$1:$AA$9624,4,0)</f>
        <v>LAT</v>
      </c>
      <c r="H8" s="10">
        <v>246.33470409440372</v>
      </c>
      <c r="I8" s="10">
        <v>150</v>
      </c>
      <c r="J8" s="10">
        <v>95.42334096109839</v>
      </c>
      <c r="K8" s="10">
        <f>LARGE(M8:W8,1)+LARGE(M8:W8,2)+LARGE(M8:W8,3)+LARGE(M8:W8,4)+LARGE(M8:W8,5)</f>
        <v>89.309000586469793</v>
      </c>
      <c r="L8" s="5">
        <f>SUM(H8:K8)</f>
        <v>581.06704564197196</v>
      </c>
      <c r="M8" s="10">
        <f>VLOOKUP(C8,игроки1,7,0)</f>
        <v>0</v>
      </c>
      <c r="N8" s="10">
        <f>VLOOKUP(C8,игроки1,9,0)</f>
        <v>50</v>
      </c>
      <c r="O8" s="10">
        <f>VLOOKUP(C8,игроки1,11,0)</f>
        <v>0</v>
      </c>
      <c r="P8" s="10">
        <f>VLOOKUP(C8,игроки1,13,0)</f>
        <v>39.309000586469793</v>
      </c>
      <c r="Q8" s="10">
        <f>VLOOKUP(C8,игроки1,15,0)</f>
        <v>0</v>
      </c>
      <c r="R8" s="10">
        <f>VLOOKUP(C8,игроки1,17,0)</f>
        <v>0</v>
      </c>
      <c r="S8" s="10">
        <f>VLOOKUP(C8,игроки1,19,0)</f>
        <v>0</v>
      </c>
      <c r="T8" s="10">
        <f>VLOOKUP(C8,игроки1,21,0)</f>
        <v>0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2</v>
      </c>
    </row>
    <row r="9" spans="1:24" ht="12.75" customHeight="1">
      <c r="A9" s="13">
        <v>5</v>
      </c>
      <c r="B9" s="13">
        <v>4</v>
      </c>
      <c r="C9" s="9" t="s">
        <v>72</v>
      </c>
      <c r="D9" s="9" t="s">
        <v>218</v>
      </c>
      <c r="E9" s="14">
        <f>VLOOKUP(C9,Spisok!$A$1:$AA$9624,5,0)</f>
        <v>1590.4637774657758</v>
      </c>
      <c r="F9" s="8" t="str">
        <f>VLOOKUP(C9,Spisok!$A$1:$AA$9624,2,0)</f>
        <v>IM</v>
      </c>
      <c r="G9" s="8" t="str">
        <f>VLOOKUP(C9,Spisok!$A$1:$AA$9624,4,0)</f>
        <v>LAT</v>
      </c>
      <c r="H9" s="10">
        <v>142.92567445609015</v>
      </c>
      <c r="I9" s="10">
        <v>127.33921760112449</v>
      </c>
      <c r="J9" s="10">
        <v>163.97567116912211</v>
      </c>
      <c r="K9" s="10">
        <f>LARGE(M9:W9,1)+LARGE(M9:W9,2)+LARGE(M9:W9,3)+LARGE(M9:W9,4)+LARGE(M9:W9,5)</f>
        <v>88.5851884118036</v>
      </c>
      <c r="L9" s="5">
        <f>SUM(H9:K9)</f>
        <v>522.82575163814033</v>
      </c>
      <c r="M9" s="10">
        <f>VLOOKUP(C9,игроки1,7,0)</f>
        <v>40.789473684210527</v>
      </c>
      <c r="N9" s="10">
        <f>VLOOKUP(C9,игроки1,9,0)</f>
        <v>18.956091634849013</v>
      </c>
      <c r="O9" s="10">
        <f>VLOOKUP(C9,игроки1,11,0)</f>
        <v>0</v>
      </c>
      <c r="P9" s="10">
        <f>VLOOKUP(C9,игроки1,13,0)</f>
        <v>28.839623092744059</v>
      </c>
      <c r="Q9" s="10">
        <f>VLOOKUP(C9,игроки1,15,0)</f>
        <v>0</v>
      </c>
      <c r="R9" s="10">
        <f>VLOOKUP(C9,игроки1,17,0)</f>
        <v>0</v>
      </c>
      <c r="S9" s="10">
        <f>VLOOKUP(C9,игроки1,19,0)</f>
        <v>0</v>
      </c>
      <c r="T9" s="10">
        <f>VLOOKUP(C9,игроки1,21,0)</f>
        <v>0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3</v>
      </c>
    </row>
    <row r="10" spans="1:24" ht="12.75" customHeight="1">
      <c r="A10" s="13">
        <v>6</v>
      </c>
      <c r="B10" s="13">
        <v>13</v>
      </c>
      <c r="C10" s="9" t="s">
        <v>26</v>
      </c>
      <c r="D10" s="9" t="s">
        <v>139</v>
      </c>
      <c r="E10" s="9">
        <f>VLOOKUP(C10,Spisok!$A$1:$AA$9624,5,0)</f>
        <v>1732.8915339851524</v>
      </c>
      <c r="F10" s="8" t="str">
        <f>VLOOKUP(C10,Spisok!$A$1:$AA$9624,2,0)</f>
        <v>GM</v>
      </c>
      <c r="G10" s="8" t="str">
        <f>VLOOKUP(C10,Spisok!$A$1:$AA$9624,4,0)</f>
        <v>EST</v>
      </c>
      <c r="H10" s="10">
        <v>148.09533139128845</v>
      </c>
      <c r="I10" s="10">
        <v>151.51435697350024</v>
      </c>
      <c r="J10" s="10">
        <v>96.800372693778442</v>
      </c>
      <c r="K10" s="10">
        <f>LARGE(M10:W10,1)+LARGE(M10:W10,2)+LARGE(M10:W10,3)+LARGE(M10:W10,4)+LARGE(M10:W10,5)</f>
        <v>45.773967640666505</v>
      </c>
      <c r="L10" s="5">
        <f>SUM(H10:K10)</f>
        <v>442.18402869923364</v>
      </c>
      <c r="M10" s="10">
        <f>VLOOKUP(C10,игроки1,7,0)</f>
        <v>0</v>
      </c>
      <c r="N10" s="10">
        <f>VLOOKUP(C10,игроки1,9,0)</f>
        <v>0</v>
      </c>
      <c r="O10" s="10">
        <f>VLOOKUP(C10,игроки1,11,0)</f>
        <v>0</v>
      </c>
      <c r="P10" s="10">
        <f>VLOOKUP(C10,игроки1,13,0)</f>
        <v>45.773967640666505</v>
      </c>
      <c r="Q10" s="10">
        <f>VLOOKUP(C10,игроки1,15,0)</f>
        <v>0</v>
      </c>
      <c r="R10" s="10">
        <f>VLOOKUP(C10,игроки1,17,0)</f>
        <v>0</v>
      </c>
      <c r="S10" s="10">
        <f>VLOOKUP(C10,игроки1,19,0)</f>
        <v>0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1</v>
      </c>
    </row>
    <row r="11" spans="1:24" ht="12.75" customHeight="1">
      <c r="A11" s="13">
        <v>7</v>
      </c>
      <c r="B11" s="13">
        <v>19</v>
      </c>
      <c r="C11" s="9" t="s">
        <v>58</v>
      </c>
      <c r="D11" s="9" t="s">
        <v>324</v>
      </c>
      <c r="E11" s="14">
        <f>VLOOKUP(C11,Spisok!$A$1:$AA$9624,5,0)</f>
        <v>1669.4828853057252</v>
      </c>
      <c r="F11" s="8" t="str">
        <f>VLOOKUP(C11,Spisok!$A$1:$AA$9624,2,0)</f>
        <v>IM</v>
      </c>
      <c r="G11" s="8" t="str">
        <f>VLOOKUP(C11,Spisok!$A$1:$AA$9624,4,0)</f>
        <v>LAT</v>
      </c>
      <c r="H11" s="10">
        <v>38.195181220187834</v>
      </c>
      <c r="I11" s="10">
        <v>198.8751602786628</v>
      </c>
      <c r="J11" s="10">
        <v>136.16853681055952</v>
      </c>
      <c r="K11" s="10">
        <f>LARGE(M11:W11,1)+LARGE(M11:W11,2)+LARGE(M11:W11,3)+LARGE(M11:W11,4)+LARGE(M11:W11,5)</f>
        <v>39.179104477611943</v>
      </c>
      <c r="L11" s="5">
        <f>SUM(H11:K11)</f>
        <v>412.41798278702208</v>
      </c>
      <c r="M11" s="10">
        <f>VLOOKUP(C11,игроки1,7,0)</f>
        <v>0</v>
      </c>
      <c r="N11" s="10">
        <f>VLOOKUP(C11,игроки1,9,0)</f>
        <v>39.179104477611943</v>
      </c>
      <c r="O11" s="10">
        <f>VLOOKUP(C11,игроки1,11,0)</f>
        <v>0</v>
      </c>
      <c r="P11" s="10">
        <f>VLOOKUP(C11,игроки1,13,0)</f>
        <v>0</v>
      </c>
      <c r="Q11" s="10">
        <f>VLOOKUP(C11,игроки1,15,0)</f>
        <v>0</v>
      </c>
      <c r="R11" s="10">
        <f>VLOOKUP(C11,игроки1,17,0)</f>
        <v>0</v>
      </c>
      <c r="S11" s="10">
        <f>VLOOKUP(C11,игроки1,19,0)</f>
        <v>0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1</v>
      </c>
    </row>
    <row r="12" spans="1:24" ht="12.75" customHeight="1">
      <c r="A12" s="13">
        <v>8</v>
      </c>
      <c r="B12" s="13"/>
      <c r="C12" s="9" t="s">
        <v>254</v>
      </c>
      <c r="D12" s="14" t="s">
        <v>275</v>
      </c>
      <c r="E12" s="14">
        <f>VLOOKUP(C12,Spisok!$A$1:$AA$9624,5,0)</f>
        <v>1657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132.09522093115234</v>
      </c>
      <c r="I12" s="10">
        <v>143.88137849259445</v>
      </c>
      <c r="J12" s="10">
        <v>118.58485922049546</v>
      </c>
      <c r="K12" s="10">
        <f>LARGE(M12:W12,1)+LARGE(M12:W12,2)+LARGE(M12:W12,3)+LARGE(M12:W12,4)+LARGE(M12:W12,5)</f>
        <v>0</v>
      </c>
      <c r="L12" s="5">
        <f>SUM(H12:K12)</f>
        <v>394.56145864424224</v>
      </c>
      <c r="M12" s="10">
        <f>VLOOKUP(C12,игроки1,7,0)</f>
        <v>0</v>
      </c>
      <c r="N12" s="10">
        <f>VLOOKUP(C12,игроки1,9,0)</f>
        <v>0</v>
      </c>
      <c r="O12" s="10">
        <f>VLOOKUP(C12,игроки1,11,0)</f>
        <v>0</v>
      </c>
      <c r="P12" s="10">
        <f>VLOOKUP(C12,игроки1,13,0)</f>
        <v>0</v>
      </c>
      <c r="Q12" s="10">
        <f>VLOOKUP(C12,игроки1,15,0)</f>
        <v>0</v>
      </c>
      <c r="R12" s="10">
        <f>VLOOKUP(C12,игроки1,17,0)</f>
        <v>0</v>
      </c>
      <c r="S12" s="10">
        <f>VLOOKUP(C12,игроки1,19,0)</f>
        <v>0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0</v>
      </c>
    </row>
    <row r="13" spans="1:24" ht="12.75" customHeight="1">
      <c r="A13" s="13">
        <v>9</v>
      </c>
      <c r="B13" s="13">
        <v>2</v>
      </c>
      <c r="C13" s="9" t="s">
        <v>319</v>
      </c>
      <c r="D13" s="9" t="s">
        <v>214</v>
      </c>
      <c r="E13" s="14">
        <f>VLOOKUP(C13,Spisok!$A$1:$AA$9624,5,0)</f>
        <v>1590.6725378228728</v>
      </c>
      <c r="F13" s="8" t="str">
        <f>VLOOKUP(C13,Spisok!$A$1:$AA$9624,2,0)</f>
        <v>IM</v>
      </c>
      <c r="G13" s="8" t="str">
        <f>VLOOKUP(C13,Spisok!$A$1:$AA$9624,4,0)</f>
        <v>LAT</v>
      </c>
      <c r="H13" s="10">
        <v>103.49393508669777</v>
      </c>
      <c r="I13" s="10">
        <v>8.4117273160654698</v>
      </c>
      <c r="J13" s="10">
        <v>157.5367359903214</v>
      </c>
      <c r="K13" s="10">
        <f>LARGE(M13:W13,1)+LARGE(M13:W13,2)+LARGE(M13:W13,3)+LARGE(M13:W13,4)+LARGE(M13:W13,5)</f>
        <v>107.79438786283147</v>
      </c>
      <c r="L13" s="5">
        <f>SUM(H13:K13)</f>
        <v>377.23678625591612</v>
      </c>
      <c r="M13" s="10">
        <f>VLOOKUP(C13,игроки1,7,0)</f>
        <v>29.473684210526315</v>
      </c>
      <c r="N13" s="10">
        <f>VLOOKUP(C13,игроки1,9,0)</f>
        <v>43.859275053304906</v>
      </c>
      <c r="O13" s="10">
        <f>VLOOKUP(C13,игроки1,11,0)</f>
        <v>0</v>
      </c>
      <c r="P13" s="10">
        <f>VLOOKUP(C13,игроки1,13,0)</f>
        <v>34.46142859900025</v>
      </c>
      <c r="Q13" s="10">
        <f>VLOOKUP(C13,игроки1,15,0)</f>
        <v>0</v>
      </c>
      <c r="R13" s="10">
        <f>VLOOKUP(C13,игроки1,17,0)</f>
        <v>0</v>
      </c>
      <c r="S13" s="10">
        <f>VLOOKUP(C13,игроки1,19,0)</f>
        <v>0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3</v>
      </c>
    </row>
    <row r="14" spans="1:24" ht="12.75" customHeight="1">
      <c r="A14" s="13">
        <v>10</v>
      </c>
      <c r="B14" s="13">
        <v>8</v>
      </c>
      <c r="C14" s="9" t="s">
        <v>316</v>
      </c>
      <c r="D14" s="9" t="s">
        <v>222</v>
      </c>
      <c r="E14" s="14">
        <f>VLOOKUP(C14,Spisok!$A$1:$AA$9624,5,0)</f>
        <v>1633.4785271766459</v>
      </c>
      <c r="F14" s="8" t="str">
        <f>VLOOKUP(C14,Spisok!$A$1:$AA$9624,2,0)</f>
        <v>IM</v>
      </c>
      <c r="G14" s="8" t="str">
        <f>VLOOKUP(C14,Spisok!$A$1:$AA$9624,4,0)</f>
        <v>LAT</v>
      </c>
      <c r="H14" s="10">
        <v>83.181941368444924</v>
      </c>
      <c r="I14" s="10">
        <v>96.300136674154899</v>
      </c>
      <c r="J14" s="10">
        <v>134.55047952070871</v>
      </c>
      <c r="K14" s="10">
        <f>LARGE(M14:W14,1)+LARGE(M14:W14,2)+LARGE(M14:W14,3)+LARGE(M14:W14,4)+LARGE(M14:W14,5)</f>
        <v>61.506494710286418</v>
      </c>
      <c r="L14" s="5">
        <f>SUM(H14:K14)</f>
        <v>375.5390522735949</v>
      </c>
      <c r="M14" s="10">
        <f>VLOOKUP(C14,игроки1,7,0)</f>
        <v>0</v>
      </c>
      <c r="N14" s="10">
        <f>VLOOKUP(C14,игроки1,9,0)</f>
        <v>37.206823027718556</v>
      </c>
      <c r="O14" s="10">
        <f>VLOOKUP(C14,игроки1,11,0)</f>
        <v>0</v>
      </c>
      <c r="P14" s="10">
        <f>VLOOKUP(C14,игроки1,13,0)</f>
        <v>24.299671682567865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0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2</v>
      </c>
    </row>
    <row r="15" spans="1:24" ht="12.75" customHeight="1">
      <c r="A15" s="13">
        <v>11</v>
      </c>
      <c r="B15" s="13">
        <v>10</v>
      </c>
      <c r="C15" s="9" t="s">
        <v>249</v>
      </c>
      <c r="D15" s="14" t="s">
        <v>293</v>
      </c>
      <c r="E15" s="14">
        <f>VLOOKUP(C15,Spisok!$A$1:$AA$9624,5,0)</f>
        <v>1434.2492139017606</v>
      </c>
      <c r="F15" s="8" t="str">
        <f>VLOOKUP(C15,Spisok!$A$1:$AA$9624,2,0)</f>
        <v>GM</v>
      </c>
      <c r="G15" s="8" t="str">
        <f>VLOOKUP(C15,Spisok!$A$1:$AA$9624,4,0)</f>
        <v>LAT</v>
      </c>
      <c r="H15" s="10">
        <v>109.15204459701691</v>
      </c>
      <c r="I15" s="10">
        <v>92.131387453770941</v>
      </c>
      <c r="J15" s="10">
        <v>67.091837006338238</v>
      </c>
      <c r="K15" s="10">
        <f>LARGE(M15:W15,1)+LARGE(M15:W15,2)+LARGE(M15:W15,3)+LARGE(M15:W15,4)+LARGE(M15:W15,5)</f>
        <v>59.643552950583604</v>
      </c>
      <c r="L15" s="5">
        <f>SUM(H15:K15)</f>
        <v>328.01882200770967</v>
      </c>
      <c r="M15" s="10">
        <f>VLOOKUP(C15,игроки1,7,0)</f>
        <v>21.73489278752437</v>
      </c>
      <c r="N15" s="10">
        <f>VLOOKUP(C15,игроки1,9,0)</f>
        <v>16.289978678038381</v>
      </c>
      <c r="O15" s="10">
        <f>VLOOKUP(C15,игроки1,11,0)</f>
        <v>0</v>
      </c>
      <c r="P15" s="10">
        <f>VLOOKUP(C15,игроки1,13,0)</f>
        <v>21.618681485020854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3</v>
      </c>
    </row>
    <row r="16" spans="1:24" ht="12.75" customHeight="1">
      <c r="A16" s="13">
        <v>12</v>
      </c>
      <c r="B16" s="13">
        <v>11</v>
      </c>
      <c r="C16" s="9" t="s">
        <v>204</v>
      </c>
      <c r="D16" s="9" t="s">
        <v>208</v>
      </c>
      <c r="E16" s="14">
        <f>VLOOKUP(C16,Spisok!$A$1:$AA$9624,5,0)</f>
        <v>1627.0340419534173</v>
      </c>
      <c r="F16" s="8">
        <f>VLOOKUP(C16,Spisok!$A$1:$AA$9624,2,0)</f>
        <v>0</v>
      </c>
      <c r="G16" s="8" t="str">
        <f>VLOOKUP(C16,Spisok!$A$1:$AA$9624,4,0)</f>
        <v>LAT</v>
      </c>
      <c r="H16" s="10">
        <v>60.471746593641001</v>
      </c>
      <c r="I16" s="10">
        <v>22.49158448000945</v>
      </c>
      <c r="J16" s="10">
        <v>166.59268775398382</v>
      </c>
      <c r="K16" s="10">
        <f>LARGE(M16:W16,1)+LARGE(M16:W16,2)+LARGE(M16:W16,3)+LARGE(M16:W16,4)+LARGE(M16:W16,5)</f>
        <v>55.404244527933017</v>
      </c>
      <c r="L16" s="5">
        <f>SUM(H16:K16)</f>
        <v>304.96026335556729</v>
      </c>
      <c r="M16" s="10">
        <f>VLOOKUP(C16,игроки1,7,0)</f>
        <v>0</v>
      </c>
      <c r="N16" s="10">
        <f>VLOOKUP(C16,игроки1,9,0)</f>
        <v>24.847177832252463</v>
      </c>
      <c r="O16" s="10">
        <f>VLOOKUP(C16,игроки1,11,0)</f>
        <v>0</v>
      </c>
      <c r="P16" s="10">
        <f>VLOOKUP(C16,игроки1,13,0)</f>
        <v>30.557066695680554</v>
      </c>
      <c r="Q16" s="10">
        <f>VLOOKUP(C16,игроки1,15,0)</f>
        <v>0</v>
      </c>
      <c r="R16" s="10">
        <f>VLOOKUP(C16,игроки1,17,0)</f>
        <v>0</v>
      </c>
      <c r="S16" s="10">
        <f>VLOOKUP(C16,игроки1,19,0)</f>
        <v>0</v>
      </c>
      <c r="T16" s="10">
        <f>VLOOKUP(C16,игроки1,21,0)</f>
        <v>0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2</v>
      </c>
    </row>
    <row r="17" spans="1:24" ht="12.75" customHeight="1">
      <c r="A17" s="13">
        <v>13</v>
      </c>
      <c r="B17" s="13"/>
      <c r="C17" s="9" t="s">
        <v>296</v>
      </c>
      <c r="D17" s="9" t="s">
        <v>323</v>
      </c>
      <c r="E17" s="14">
        <f>VLOOKUP(C17,Spisok!$A$1:$AA$9624,5,0)</f>
        <v>1718</v>
      </c>
      <c r="F17" s="8" t="str">
        <f>VLOOKUP(C17,Spisok!$A$1:$AA$9624,2,0)</f>
        <v>IM</v>
      </c>
      <c r="G17" s="8" t="str">
        <f>VLOOKUP(C17,Spisok!$A$1:$AA$9624,4,0)</f>
        <v>LAT</v>
      </c>
      <c r="H17" s="10">
        <v>99.174666200605486</v>
      </c>
      <c r="I17" s="10">
        <v>102.88321275234192</v>
      </c>
      <c r="J17" s="10">
        <v>90.5823437177134</v>
      </c>
      <c r="K17" s="10">
        <f>LARGE(M17:W17,1)+LARGE(M17:W17,2)+LARGE(M17:W17,3)+LARGE(M17:W17,4)+LARGE(M17:W17,5)</f>
        <v>0</v>
      </c>
      <c r="L17" s="5">
        <f>SUM(H17:K17)</f>
        <v>292.64022267066082</v>
      </c>
      <c r="M17" s="10">
        <f>VLOOKUP(C17,игроки1,7,0)</f>
        <v>0</v>
      </c>
      <c r="N17" s="10">
        <f>VLOOKUP(C17,игроки1,9,0)</f>
        <v>0</v>
      </c>
      <c r="O17" s="10">
        <f>VLOOKUP(C17,игроки1,11,0)</f>
        <v>0</v>
      </c>
      <c r="P17" s="10">
        <f>VLOOKUP(C17,игроки1,13,0)</f>
        <v>0</v>
      </c>
      <c r="Q17" s="10">
        <f>VLOOKUP(C17,игроки1,15,0)</f>
        <v>0</v>
      </c>
      <c r="R17" s="10">
        <f>VLOOKUP(C17,игроки1,17,0)</f>
        <v>0</v>
      </c>
      <c r="S17" s="10">
        <f>VLOOKUP(C17,игроки1,19,0)</f>
        <v>0</v>
      </c>
      <c r="T17" s="10">
        <f>VLOOKUP(C17,игроки1,21,0)</f>
        <v>0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0</v>
      </c>
    </row>
    <row r="18" spans="1:24" ht="12.75" customHeight="1">
      <c r="A18" s="13">
        <v>14</v>
      </c>
      <c r="B18" s="13">
        <v>14</v>
      </c>
      <c r="C18" s="9" t="s">
        <v>365</v>
      </c>
      <c r="D18" s="9" t="s">
        <v>142</v>
      </c>
      <c r="E18" s="9">
        <f>VLOOKUP(C18,Spisok!$A$1:$AA$9624,5,0)</f>
        <v>1383.1258963752298</v>
      </c>
      <c r="F18" s="8" t="str">
        <f>VLOOKUP(C18,Spisok!$A$1:$AA$9624,2,0)</f>
        <v>IM</v>
      </c>
      <c r="G18" s="8" t="str">
        <f>VLOOKUP(C18,Spisok!$A$1:$AA$9624,4,0)</f>
        <v>EST</v>
      </c>
      <c r="H18" s="10">
        <v>79.454225912077447</v>
      </c>
      <c r="I18" s="10">
        <v>48.249405684004891</v>
      </c>
      <c r="J18" s="10">
        <v>91.684865018738165</v>
      </c>
      <c r="K18" s="10">
        <f>LARGE(M18:W18,1)+LARGE(M18:W18,2)+LARGE(M18:W18,3)+LARGE(M18:W18,4)+LARGE(M18:W18,5)</f>
        <v>42.984845291870897</v>
      </c>
      <c r="L18" s="5">
        <f>SUM(H18:K18)</f>
        <v>262.37334190669139</v>
      </c>
      <c r="M18" s="10">
        <f>VLOOKUP(C18,игроки1,7,0)</f>
        <v>15.311004784688997</v>
      </c>
      <c r="N18" s="10">
        <f>VLOOKUP(C18,игроки1,9,0)</f>
        <v>12.080772607550482</v>
      </c>
      <c r="O18" s="10">
        <f>VLOOKUP(C18,игроки1,11,0)</f>
        <v>0</v>
      </c>
      <c r="P18" s="10">
        <f>VLOOKUP(C18,игроки1,13,0)</f>
        <v>15.593067899631414</v>
      </c>
      <c r="Q18" s="10">
        <f>VLOOKUP(C18,игроки1,15,0)</f>
        <v>0</v>
      </c>
      <c r="R18" s="10">
        <f>VLOOKUP(C18,игроки1,17,0)</f>
        <v>0</v>
      </c>
      <c r="S18" s="10">
        <f>VLOOKUP(C18,игроки1,19,0)</f>
        <v>0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3</v>
      </c>
    </row>
    <row r="19" spans="1:24" ht="12.75" customHeight="1">
      <c r="A19" s="13">
        <v>15</v>
      </c>
      <c r="B19" s="13">
        <v>18</v>
      </c>
      <c r="C19" s="9" t="s">
        <v>243</v>
      </c>
      <c r="D19" s="14" t="s">
        <v>274</v>
      </c>
      <c r="E19" s="14">
        <f>VLOOKUP(C19,Spisok!$A$1:$AA$9624,5,0)</f>
        <v>1486.7467570844983</v>
      </c>
      <c r="F19" s="8">
        <f>VLOOKUP(C19,Spisok!$A$1:$AA$9624,2,0)</f>
        <v>0</v>
      </c>
      <c r="G19" s="8" t="str">
        <f>VLOOKUP(C19,Spisok!$A$1:$AA$9624,4,0)</f>
        <v>LAT</v>
      </c>
      <c r="H19" s="10">
        <v>48.339080238235269</v>
      </c>
      <c r="I19" s="10">
        <v>81.803378707551587</v>
      </c>
      <c r="J19" s="10">
        <v>83.692570490197113</v>
      </c>
      <c r="K19" s="10">
        <f>LARGE(M19:W19,1)+LARGE(M19:W19,2)+LARGE(M19:W19,3)+LARGE(M19:W19,4)+LARGE(M19:W19,5)</f>
        <v>40.226648590530232</v>
      </c>
      <c r="L19" s="5">
        <f>SUM(H19:K19)</f>
        <v>254.06167802651422</v>
      </c>
      <c r="M19" s="10">
        <f>VLOOKUP(C19,игроки1,7,0)</f>
        <v>0</v>
      </c>
      <c r="N19" s="10">
        <f>VLOOKUP(C19,игроки1,9,0)</f>
        <v>19.877570671985694</v>
      </c>
      <c r="O19" s="10">
        <f>VLOOKUP(C19,игроки1,11,0)</f>
        <v>0</v>
      </c>
      <c r="P19" s="10">
        <f>VLOOKUP(C19,игроки1,13,0)</f>
        <v>20.349077918544541</v>
      </c>
      <c r="Q19" s="10">
        <f>VLOOKUP(C19,игроки1,15,0)</f>
        <v>0</v>
      </c>
      <c r="R19" s="10">
        <f>VLOOKUP(C19,игроки1,17,0)</f>
        <v>0</v>
      </c>
      <c r="S19" s="10">
        <f>VLOOKUP(C19,игроки1,19,0)</f>
        <v>0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2</v>
      </c>
    </row>
    <row r="20" spans="1:24" ht="12.75" customHeight="1">
      <c r="A20" s="13">
        <v>16</v>
      </c>
      <c r="B20" s="13">
        <v>28</v>
      </c>
      <c r="C20" s="9" t="s">
        <v>90</v>
      </c>
      <c r="D20" s="9" t="s">
        <v>140</v>
      </c>
      <c r="E20" s="14">
        <f>VLOOKUP(C20,Spisok!$A$1:$AA$9624,5,0)</f>
        <v>1644.9326905522755</v>
      </c>
      <c r="F20" s="8" t="str">
        <f>VLOOKUP(C20,Spisok!$A$1:$AA$9624,2,0)</f>
        <v>GM</v>
      </c>
      <c r="G20" s="8" t="str">
        <f>VLOOKUP(C20,Spisok!$A$1:$AA$9624,4,0)</f>
        <v>LAT</v>
      </c>
      <c r="H20" s="10">
        <v>50</v>
      </c>
      <c r="I20" s="10">
        <v>111.91253587278565</v>
      </c>
      <c r="J20" s="10">
        <v>54.755127244008918</v>
      </c>
      <c r="K20" s="10">
        <f>LARGE(M20:W20,1)+LARGE(M20:W20,2)+LARGE(M20:W20,3)+LARGE(M20:W20,4)+LARGE(M20:W20,5)</f>
        <v>22.773495161554866</v>
      </c>
      <c r="L20" s="5">
        <f>SUM(H20:K20)</f>
        <v>239.44115827834946</v>
      </c>
      <c r="M20" s="10">
        <f>VLOOKUP(C20,игроки1,7,0)</f>
        <v>0</v>
      </c>
      <c r="N20" s="10">
        <f>VLOOKUP(C20,игроки1,9,0)</f>
        <v>22.773495161554866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1</v>
      </c>
    </row>
    <row r="21" spans="1:24" ht="12.75" customHeight="1">
      <c r="A21" s="13">
        <v>17</v>
      </c>
      <c r="B21" s="13">
        <v>24</v>
      </c>
      <c r="C21" s="9" t="s">
        <v>53</v>
      </c>
      <c r="D21" s="9" t="s">
        <v>211</v>
      </c>
      <c r="E21" s="9">
        <f>VLOOKUP(C21,Spisok!$A$1:$AA$9624,5,0)</f>
        <v>1553.8860488554972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42.462219703791206</v>
      </c>
      <c r="I21" s="10">
        <v>106.40164478821009</v>
      </c>
      <c r="J21" s="10">
        <v>54.226392741594921</v>
      </c>
      <c r="K21" s="10">
        <f>LARGE(M21:W21,1)+LARGE(M21:W21,2)+LARGE(M21:W21,3)+LARGE(M21:W21,4)+LARGE(M21:W21,5)</f>
        <v>27.078891257995735</v>
      </c>
      <c r="L21" s="5">
        <f>SUM(H21:K21)</f>
        <v>230.16914849159195</v>
      </c>
      <c r="M21" s="10">
        <f>VLOOKUP(C21,игроки1,7,0)</f>
        <v>0</v>
      </c>
      <c r="N21" s="10">
        <f>VLOOKUP(C21,игроки1,9,0)</f>
        <v>27.078891257995735</v>
      </c>
      <c r="O21" s="10">
        <f>VLOOKUP(C21,игроки1,11,0)</f>
        <v>0</v>
      </c>
      <c r="P21" s="10">
        <f>VLOOKUP(C21,игроки1,13,0)</f>
        <v>0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0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1</v>
      </c>
    </row>
    <row r="22" spans="1:24" ht="12.75" customHeight="1">
      <c r="A22" s="13">
        <v>18</v>
      </c>
      <c r="B22" s="13">
        <v>17</v>
      </c>
      <c r="C22" s="9" t="s">
        <v>132</v>
      </c>
      <c r="D22" s="9" t="s">
        <v>227</v>
      </c>
      <c r="E22" s="14">
        <f>VLOOKUP(C22,Spisok!$A$1:$AA$9624,5,0)</f>
        <v>1579.9395168469446</v>
      </c>
      <c r="F22" s="8" t="str">
        <f>VLOOKUP(C22,Spisok!$A$1:$AA$9624,2,0)</f>
        <v>GM</v>
      </c>
      <c r="G22" s="8" t="str">
        <f>VLOOKUP(C22,Spisok!$A$1:$AA$9624,4,0)</f>
        <v>LAT</v>
      </c>
      <c r="H22" s="10">
        <v>56.616032848122799</v>
      </c>
      <c r="I22" s="10">
        <v>29.173243032825674</v>
      </c>
      <c r="J22" s="10">
        <v>91.634338621431453</v>
      </c>
      <c r="K22" s="10">
        <f>LARGE(M22:W22,1)+LARGE(M22:W22,2)+LARGE(M22:W22,3)+LARGE(M22:W22,4)+LARGE(M22:W22,5)</f>
        <v>40.943698881705245</v>
      </c>
      <c r="L22" s="5">
        <f>SUM(H22:K22)</f>
        <v>218.36731338408518</v>
      </c>
      <c r="M22" s="10">
        <f>VLOOKUP(C22,игроки1,7,0)</f>
        <v>0</v>
      </c>
      <c r="N22" s="10">
        <f>VLOOKUP(C22,игроки1,9,0)</f>
        <v>30.850213219616208</v>
      </c>
      <c r="O22" s="10">
        <f>VLOOKUP(C22,игроки1,11,0)</f>
        <v>0</v>
      </c>
      <c r="P22" s="10">
        <f>VLOOKUP(C22,игроки1,13,0)</f>
        <v>10.093485662089034</v>
      </c>
      <c r="Q22" s="10">
        <f>VLOOKUP(C22,игроки1,15,0)</f>
        <v>0</v>
      </c>
      <c r="R22" s="10">
        <f>VLOOKUP(C22,игроки1,17,0)</f>
        <v>0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2</v>
      </c>
    </row>
    <row r="23" spans="1:24" ht="12.75" customHeight="1">
      <c r="A23" s="13">
        <v>19</v>
      </c>
      <c r="B23" s="13">
        <v>20</v>
      </c>
      <c r="C23" s="9" t="s">
        <v>338</v>
      </c>
      <c r="D23" s="9"/>
      <c r="E23" s="14">
        <f>VLOOKUP(C23,Spisok!$A$1:$AA$9624,5,0)</f>
        <v>1538.7668380261591</v>
      </c>
      <c r="F23" s="8">
        <f>VLOOKUP(C23,Spisok!$A$1:$AA$9624,2,0)</f>
        <v>0</v>
      </c>
      <c r="G23" s="8" t="str">
        <f>VLOOKUP(C23,Spisok!$A$1:$AA$9624,4,0)</f>
        <v>LAT</v>
      </c>
      <c r="H23" s="10">
        <v>8.889785047079565</v>
      </c>
      <c r="I23" s="10">
        <v>26.132408854478655</v>
      </c>
      <c r="J23" s="10">
        <v>129.57011400885517</v>
      </c>
      <c r="K23" s="10">
        <f>LARGE(M23:W23,1)+LARGE(M23:W23,2)+LARGE(M23:W23,3)+LARGE(M23:W23,4)+LARGE(M23:W23,5)</f>
        <v>35.417738891748158</v>
      </c>
      <c r="L23" s="5">
        <f>SUM(H23:K23)</f>
        <v>200.01004680216153</v>
      </c>
      <c r="M23" s="10">
        <f>VLOOKUP(C23,игроки1,7,0)</f>
        <v>0</v>
      </c>
      <c r="N23" s="10">
        <f>VLOOKUP(C23,игроки1,9,0)</f>
        <v>35.417738891748158</v>
      </c>
      <c r="O23" s="10">
        <f>VLOOKUP(C23,игроки1,11,0)</f>
        <v>0</v>
      </c>
      <c r="P23" s="10">
        <f>VLOOKUP(C23,игроки1,13,0)</f>
        <v>0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1</v>
      </c>
    </row>
    <row r="24" spans="1:24" ht="12.75" customHeight="1">
      <c r="A24" s="13">
        <v>20</v>
      </c>
      <c r="B24" s="13">
        <v>6</v>
      </c>
      <c r="C24" s="9" t="s">
        <v>303</v>
      </c>
      <c r="D24" s="9"/>
      <c r="E24" s="14">
        <f>VLOOKUP(C24,Spisok!$A$1:$AA$9624,5,0)</f>
        <v>1402.5795346117088</v>
      </c>
      <c r="F24" s="8">
        <f>VLOOKUP(C24,Spisok!$A$1:$AA$9624,2,0)</f>
        <v>0</v>
      </c>
      <c r="G24" s="8" t="str">
        <f>VLOOKUP(C24,Spisok!$A$1:$AA$9624,4,0)</f>
        <v>EST</v>
      </c>
      <c r="H24" s="10">
        <v>27.976391862032344</v>
      </c>
      <c r="I24" s="10">
        <v>20.819936498236011</v>
      </c>
      <c r="J24" s="10">
        <v>72.147688734006621</v>
      </c>
      <c r="K24" s="10">
        <f>LARGE(M24:W24,1)+LARGE(M24:W24,2)+LARGE(M24:W24,3)+LARGE(M24:W24,4)+LARGE(M24:W24,5)</f>
        <v>71.917178185958562</v>
      </c>
      <c r="L24" s="5">
        <f>SUM(H24:K24)</f>
        <v>192.86119528023355</v>
      </c>
      <c r="M24" s="10">
        <f>VLOOKUP(C24,игроки1,7,0)</f>
        <v>18.421052631578949</v>
      </c>
      <c r="N24" s="10">
        <f>VLOOKUP(C24,игроки1,9,0)</f>
        <v>8.0561478322672357</v>
      </c>
      <c r="O24" s="10">
        <f>VLOOKUP(C24,игроки1,11,0)</f>
        <v>19.70967741935484</v>
      </c>
      <c r="P24" s="10">
        <f>VLOOKUP(C24,игроки1,13,0)</f>
        <v>25.730300302757549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4</v>
      </c>
    </row>
    <row r="25" spans="1:24" ht="12.75" customHeight="1">
      <c r="A25" s="13">
        <v>21</v>
      </c>
      <c r="B25" s="13">
        <v>9</v>
      </c>
      <c r="C25" s="9" t="s">
        <v>197</v>
      </c>
      <c r="D25" s="9" t="s">
        <v>219</v>
      </c>
      <c r="E25" s="14">
        <f>VLOOKUP(C25,Spisok!$A$1:$AA$9624,5,0)</f>
        <v>1528.7312487950328</v>
      </c>
      <c r="F25" s="8">
        <f>VLOOKUP(C25,Spisok!$A$1:$AA$9624,2,0)</f>
        <v>0</v>
      </c>
      <c r="G25" s="8" t="str">
        <f>VLOOKUP(C25,Spisok!$A$1:$AA$9624,4,0)</f>
        <v>LAT</v>
      </c>
      <c r="H25" s="10">
        <v>34.762426479068161</v>
      </c>
      <c r="I25" s="10">
        <v>46.956579249479802</v>
      </c>
      <c r="J25" s="10">
        <v>46.703865374654782</v>
      </c>
      <c r="K25" s="10">
        <f>LARGE(M25:W25,1)+LARGE(M25:W25,2)+LARGE(M25:W25,3)+LARGE(M25:W25,4)+LARGE(M25:W25,5)</f>
        <v>60.528854732109409</v>
      </c>
      <c r="L25" s="5">
        <f>SUM(H25:K25)</f>
        <v>188.95172583531215</v>
      </c>
      <c r="M25" s="10">
        <f>VLOOKUP(C25,игроки1,7,0)</f>
        <v>0</v>
      </c>
      <c r="N25" s="10">
        <f>VLOOKUP(C25,игроки1,9,0)</f>
        <v>23.793314131098892</v>
      </c>
      <c r="O25" s="10">
        <f>VLOOKUP(C25,игроки1,11,0)</f>
        <v>0</v>
      </c>
      <c r="P25" s="10">
        <f>VLOOKUP(C25,игроки1,13,0)</f>
        <v>36.73554060101052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2</v>
      </c>
    </row>
    <row r="26" spans="1:24" ht="12.75" customHeight="1">
      <c r="A26" s="13">
        <v>22</v>
      </c>
      <c r="B26" s="13">
        <v>38</v>
      </c>
      <c r="C26" s="9" t="s">
        <v>25</v>
      </c>
      <c r="D26" s="9"/>
      <c r="E26" s="14">
        <f>VLOOKUP(C26,Spisok!$A$1:$AA$9624,5,0)</f>
        <v>1677.200830714065</v>
      </c>
      <c r="F26" s="8" t="str">
        <f>VLOOKUP(C26,Spisok!$A$1:$AA$9624,2,0)</f>
        <v>IM</v>
      </c>
      <c r="G26" s="8" t="str">
        <f>VLOOKUP(C26,Spisok!$A$1:$AA$9624,4,0)</f>
        <v>EST</v>
      </c>
      <c r="H26" s="10">
        <v>0</v>
      </c>
      <c r="I26" s="10">
        <v>98.262801758521277</v>
      </c>
      <c r="J26" s="10">
        <v>51.212229228604592</v>
      </c>
      <c r="K26" s="10">
        <f>LARGE(M26:W26,1)+LARGE(M26:W26,2)+LARGE(M26:W26,3)+LARGE(M26:W26,4)+LARGE(M26:W26,5)</f>
        <v>14.462899193301558</v>
      </c>
      <c r="L26" s="5">
        <f>SUM(H26:K26)</f>
        <v>163.93793018042743</v>
      </c>
      <c r="M26" s="10">
        <f>VLOOKUP(C26,игроки1,7,0)</f>
        <v>0</v>
      </c>
      <c r="N26" s="10">
        <f>VLOOKUP(C26,игроки1,9,0)</f>
        <v>0</v>
      </c>
      <c r="O26" s="10">
        <f>VLOOKUP(C26,игроки1,11,0)</f>
        <v>0</v>
      </c>
      <c r="P26" s="10">
        <f>VLOOKUP(C26,игроки1,13,0)</f>
        <v>14.462899193301558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0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1</v>
      </c>
    </row>
    <row r="27" spans="1:24" ht="12.75" customHeight="1">
      <c r="A27" s="13">
        <v>23</v>
      </c>
      <c r="B27" s="13"/>
      <c r="C27" s="9" t="s">
        <v>70</v>
      </c>
      <c r="D27" s="9" t="s">
        <v>217</v>
      </c>
      <c r="E27" s="14">
        <f>VLOOKUP(C27,Spisok!$A$1:$AA$9624,5,0)</f>
        <v>1536.0686205581655</v>
      </c>
      <c r="F27" s="8">
        <f>VLOOKUP(C27,Spisok!$A$1:$AA$9624,2,0)</f>
        <v>0</v>
      </c>
      <c r="G27" s="8" t="str">
        <f>VLOOKUP(C27,Spisok!$A$1:$AA$9624,4,0)</f>
        <v>LAT</v>
      </c>
      <c r="H27" s="10">
        <v>35.011884124212138</v>
      </c>
      <c r="I27" s="10">
        <v>51.962452224507004</v>
      </c>
      <c r="J27" s="10">
        <v>72.681748173520234</v>
      </c>
      <c r="K27" s="10">
        <f>LARGE(M27:W27,1)+LARGE(M27:W27,2)+LARGE(M27:W27,3)+LARGE(M27:W27,4)+LARGE(M27:W27,5)</f>
        <v>0</v>
      </c>
      <c r="L27" s="5">
        <f>SUM(H27:K27)</f>
        <v>159.65608452223938</v>
      </c>
      <c r="M27" s="10">
        <f>VLOOKUP(C27,игроки1,7,0)</f>
        <v>0</v>
      </c>
      <c r="N27" s="10">
        <f>VLOOKUP(C27,игроки1,9,0)</f>
        <v>0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0</v>
      </c>
    </row>
    <row r="28" spans="1:24" ht="12.75" customHeight="1">
      <c r="A28" s="13">
        <v>24</v>
      </c>
      <c r="B28" s="13">
        <v>34</v>
      </c>
      <c r="C28" s="9" t="s">
        <v>311</v>
      </c>
      <c r="D28" s="9" t="s">
        <v>224</v>
      </c>
      <c r="E28" s="9">
        <f>VLOOKUP(C28,Spisok!$A$1:$AA$9624,5,0)</f>
        <v>1535.2626242270831</v>
      </c>
      <c r="F28" s="8" t="str">
        <f>VLOOKUP(C28,Spisok!$A$1:$AA$9624,2,0)</f>
        <v>IM</v>
      </c>
      <c r="G28" s="8" t="str">
        <f>VLOOKUP(C28,Spisok!$A$1:$AA$9624,4,0)</f>
        <v>LAT</v>
      </c>
      <c r="H28" s="10">
        <v>81.531456487766377</v>
      </c>
      <c r="I28" s="10">
        <v>43.586690003344081</v>
      </c>
      <c r="J28" s="10">
        <v>8.889785047079565</v>
      </c>
      <c r="K28" s="10">
        <f>LARGE(M28:W28,1)+LARGE(M28:W28,2)+LARGE(M28:W28,3)+LARGE(M28:W28,4)+LARGE(M28:W28,5)</f>
        <v>18.052300481065746</v>
      </c>
      <c r="L28" s="5">
        <f>SUM(H28:K28)</f>
        <v>152.06023201925575</v>
      </c>
      <c r="M28" s="10">
        <f>VLOOKUP(C28,игроки1,7,0)</f>
        <v>0</v>
      </c>
      <c r="N28" s="10">
        <f>VLOOKUP(C28,игроки1,9,0)</f>
        <v>18.052300481065746</v>
      </c>
      <c r="O28" s="10">
        <f>VLOOKUP(C28,игроки1,11,0)</f>
        <v>0</v>
      </c>
      <c r="P28" s="10">
        <f>VLOOKUP(C28,игроки1,13,0)</f>
        <v>0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0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1</v>
      </c>
    </row>
    <row r="29" spans="1:24" ht="12.75" customHeight="1">
      <c r="A29" s="13">
        <v>25</v>
      </c>
      <c r="B29" s="13"/>
      <c r="C29" s="9" t="s">
        <v>30</v>
      </c>
      <c r="D29" s="9" t="s">
        <v>209</v>
      </c>
      <c r="E29" s="14">
        <f>VLOOKUP(C29,Spisok!$A$1:$AA$9624,5,0)</f>
        <v>1489</v>
      </c>
      <c r="F29" s="8">
        <f>VLOOKUP(C29,Spisok!$A$1:$AA$9624,2,0)</f>
        <v>0</v>
      </c>
      <c r="G29" s="8" t="str">
        <f>VLOOKUP(C29,Spisok!$A$1:$AA$9624,4,0)</f>
        <v>LAT</v>
      </c>
      <c r="H29" s="10">
        <v>88.604081424771124</v>
      </c>
      <c r="I29" s="10">
        <v>13.860227635357941</v>
      </c>
      <c r="J29" s="10">
        <v>42.07025263609497</v>
      </c>
      <c r="K29" s="10">
        <f>LARGE(M29:W29,1)+LARGE(M29:W29,2)+LARGE(M29:W29,3)+LARGE(M29:W29,4)+LARGE(M29:W29,5)</f>
        <v>0</v>
      </c>
      <c r="L29" s="5">
        <f>SUM(H29:K29)</f>
        <v>144.53456169622405</v>
      </c>
      <c r="M29" s="10">
        <f>VLOOKUP(C29,игроки1,7,0)</f>
        <v>0</v>
      </c>
      <c r="N29" s="10">
        <f>VLOOKUP(C29,игроки1,9,0)</f>
        <v>0</v>
      </c>
      <c r="O29" s="10">
        <f>VLOOKUP(C29,игроки1,11,0)</f>
        <v>0</v>
      </c>
      <c r="P29" s="10">
        <f>VLOOKUP(C29,игроки1,13,0)</f>
        <v>0</v>
      </c>
      <c r="Q29" s="10">
        <f>VLOOKUP(C29,игроки1,15,0)</f>
        <v>0</v>
      </c>
      <c r="R29" s="10">
        <f>VLOOKUP(C29,игроки1,17,0)</f>
        <v>0</v>
      </c>
      <c r="S29" s="10">
        <f>VLOOKUP(C29,игроки1,19,0)</f>
        <v>0</v>
      </c>
      <c r="T29" s="10">
        <f>VLOOKUP(C29,игроки1,21,0)</f>
        <v>0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0</v>
      </c>
    </row>
    <row r="30" spans="1:24" ht="12.75" customHeight="1">
      <c r="A30" s="13">
        <v>26</v>
      </c>
      <c r="B30" s="13"/>
      <c r="C30" s="14" t="s">
        <v>166</v>
      </c>
      <c r="D30" s="14" t="s">
        <v>271</v>
      </c>
      <c r="E30" s="14">
        <f>VLOOKUP(C30,Spisok!$A$1:$AA$9624,5,0)</f>
        <v>1550.350579761546</v>
      </c>
      <c r="F30" s="8" t="str">
        <f>VLOOKUP(C30,Spisok!$A$1:$AA$9624,2,0)</f>
        <v>IM</v>
      </c>
      <c r="G30" s="8" t="str">
        <f>VLOOKUP(C30,Spisok!$A$1:$AA$9624,4,0)</f>
        <v>EST</v>
      </c>
      <c r="H30" s="41">
        <v>0</v>
      </c>
      <c r="I30" s="41">
        <v>62.266412435510041</v>
      </c>
      <c r="J30" s="41">
        <v>76.72484620195101</v>
      </c>
      <c r="K30" s="10">
        <f>LARGE(M30:W30,1)+LARGE(M30:W30,2)+LARGE(M30:W30,3)+LARGE(M30:W30,4)+LARGE(M30:W30,5)</f>
        <v>0</v>
      </c>
      <c r="L30" s="5">
        <f>SUM(H30:K30)</f>
        <v>138.99125863746104</v>
      </c>
      <c r="M30" s="10">
        <f>VLOOKUP(C30,игроки1,7,0)</f>
        <v>0</v>
      </c>
      <c r="N30" s="10">
        <f>VLOOKUP(C30,игроки1,9,0)</f>
        <v>0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0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0</v>
      </c>
    </row>
    <row r="31" spans="1:24" ht="12.75" customHeight="1">
      <c r="A31" s="13">
        <v>27</v>
      </c>
      <c r="B31" s="13"/>
      <c r="C31" s="9" t="s">
        <v>334</v>
      </c>
      <c r="D31" s="9"/>
      <c r="E31" s="14">
        <f>VLOOKUP(C31,Spisok!$A$1:$AA$9624,5,0)</f>
        <v>1489.4844051320936</v>
      </c>
      <c r="F31" s="8">
        <f>VLOOKUP(C31,Spisok!$A$1:$AA$9624,2,0)</f>
        <v>0</v>
      </c>
      <c r="G31" s="8" t="str">
        <f>VLOOKUP(C31,Spisok!$A$1:$AA$9624,4,0)</f>
        <v>LAT</v>
      </c>
      <c r="H31" s="10">
        <v>32.31710724263916</v>
      </c>
      <c r="I31" s="10">
        <v>49.405052312029063</v>
      </c>
      <c r="J31" s="10">
        <v>53.342930012864358</v>
      </c>
      <c r="K31" s="10">
        <f>LARGE(M31:W31,1)+LARGE(M31:W31,2)+LARGE(M31:W31,3)+LARGE(M31:W31,4)+LARGE(M31:W31,5)</f>
        <v>0</v>
      </c>
      <c r="L31" s="5">
        <f>SUM(H31:K31)</f>
        <v>135.0650895675326</v>
      </c>
      <c r="M31" s="10">
        <f>VLOOKUP(C31,игроки1,7,0)</f>
        <v>0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0</v>
      </c>
    </row>
    <row r="32" spans="1:24" ht="12.75" customHeight="1">
      <c r="A32" s="13">
        <v>28</v>
      </c>
      <c r="B32" s="13"/>
      <c r="C32" s="9" t="s">
        <v>229</v>
      </c>
      <c r="D32" s="9" t="s">
        <v>270</v>
      </c>
      <c r="E32" s="45">
        <f>VLOOKUP(C32,Spisok!$A$1:$AA$9624,5,0)</f>
        <v>1460.1663394160767</v>
      </c>
      <c r="F32" s="8" t="str">
        <f>VLOOKUP(C32,Spisok!$A$1:$AA$9624,2,0)</f>
        <v>IM</v>
      </c>
      <c r="G32" s="8" t="str">
        <f>VLOOKUP(C32,Spisok!$A$1:$AA$9624,4,0)</f>
        <v>LAT</v>
      </c>
      <c r="H32" s="10">
        <v>29.06873169262467</v>
      </c>
      <c r="I32" s="10">
        <v>101.10871490625703</v>
      </c>
      <c r="J32" s="10">
        <v>0</v>
      </c>
      <c r="K32" s="10">
        <f>LARGE(M32:W32,1)+LARGE(M32:W32,2)+LARGE(M32:W32,3)+LARGE(M32:W32,4)+LARGE(M32:W32,5)</f>
        <v>0</v>
      </c>
      <c r="L32" s="5">
        <f>SUM(H32:K32)</f>
        <v>130.17744659888172</v>
      </c>
      <c r="M32" s="10">
        <f>VLOOKUP(C32,игроки1,7,0)</f>
        <v>0</v>
      </c>
      <c r="N32" s="10">
        <f>VLOOKUP(C32,игроки1,9,0)</f>
        <v>0</v>
      </c>
      <c r="O32" s="10">
        <f>VLOOKUP(C32,игроки1,11,0)</f>
        <v>0</v>
      </c>
      <c r="P32" s="10">
        <f>VLOOKUP(C32,игроки1,13,0)</f>
        <v>0</v>
      </c>
      <c r="Q32" s="10">
        <f>VLOOKUP(C32,игроки1,15,0)</f>
        <v>0</v>
      </c>
      <c r="R32" s="10">
        <f>VLOOKUP(C32,игроки1,17,0)</f>
        <v>0</v>
      </c>
      <c r="S32" s="10">
        <f>VLOOKUP(C32,игроки1,19,0)</f>
        <v>0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0</v>
      </c>
    </row>
    <row r="33" spans="1:24" ht="12.75" customHeight="1">
      <c r="A33" s="13">
        <v>29</v>
      </c>
      <c r="B33" s="13">
        <v>35</v>
      </c>
      <c r="C33" s="9" t="s">
        <v>359</v>
      </c>
      <c r="D33" s="9"/>
      <c r="E33" s="14">
        <f>VLOOKUP(C33,Spisok!$A$1:$AA$9624,5,0)</f>
        <v>1455.3428707064518</v>
      </c>
      <c r="F33" s="8">
        <f>VLOOKUP(C33,Spisok!$A$1:$AA$9624,2,0)</f>
        <v>0</v>
      </c>
      <c r="G33" s="8" t="str">
        <f>VLOOKUP(C33,Spisok!$A$1:$AA$9624,4,0)</f>
        <v>EST</v>
      </c>
      <c r="H33" s="10"/>
      <c r="I33" s="10">
        <v>50.10001141993979</v>
      </c>
      <c r="J33" s="10">
        <v>57.629891719271193</v>
      </c>
      <c r="K33" s="10">
        <f>LARGE(M33:W33,1)+LARGE(M33:W33,2)+LARGE(M33:W33,3)+LARGE(M33:W33,4)+LARGE(M33:W33,5)</f>
        <v>17.164179104477611</v>
      </c>
      <c r="L33" s="5">
        <f>SUM(H33:K33)</f>
        <v>124.8940822436886</v>
      </c>
      <c r="M33" s="10">
        <f>VLOOKUP(C33,игроки1,7,0)</f>
        <v>0</v>
      </c>
      <c r="N33" s="10">
        <f>VLOOKUP(C33,игроки1,9,0)</f>
        <v>17.164179104477611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0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1</v>
      </c>
    </row>
    <row r="34" spans="1:24" ht="12.75" customHeight="1">
      <c r="A34" s="13">
        <v>30</v>
      </c>
      <c r="B34" s="13">
        <v>15</v>
      </c>
      <c r="C34" s="9" t="s">
        <v>362</v>
      </c>
      <c r="D34" s="9"/>
      <c r="E34" s="14">
        <f>VLOOKUP(C34,Spisok!$A$1:$AA$9624,5,0)</f>
        <v>1522.9132251812339</v>
      </c>
      <c r="F34" s="8">
        <f>VLOOKUP(C34,Spisok!$A$1:$AA$9624,2,0)</f>
        <v>0</v>
      </c>
      <c r="G34" s="8" t="str">
        <f>VLOOKUP(C34,Spisok!$A$1:$AA$9624,4,0)</f>
        <v>EST</v>
      </c>
      <c r="H34" s="10"/>
      <c r="I34" s="10">
        <v>20.592143714048419</v>
      </c>
      <c r="J34" s="10">
        <v>60.201901506249342</v>
      </c>
      <c r="K34" s="10">
        <f>LARGE(M34:W34,1)+LARGE(M34:W34,2)+LARGE(M34:W34,3)+LARGE(M34:W34,4)+LARGE(M34:W34,5)</f>
        <v>41.775878586995248</v>
      </c>
      <c r="L34" s="5">
        <f>SUM(H34:K34)</f>
        <v>122.56992380729301</v>
      </c>
      <c r="M34" s="10">
        <f>VLOOKUP(C34,игроки1,7,0)</f>
        <v>0</v>
      </c>
      <c r="N34" s="10">
        <f>VLOOKUP(C34,игроки1,9,0)</f>
        <v>29.523868261995805</v>
      </c>
      <c r="O34" s="10">
        <f>VLOOKUP(C34,игроки1,11,0)</f>
        <v>0</v>
      </c>
      <c r="P34" s="10">
        <f>VLOOKUP(C34,игроки1,13,0)</f>
        <v>12.252010324999441</v>
      </c>
      <c r="Q34" s="10">
        <f>VLOOKUP(C34,игроки1,15,0)</f>
        <v>0</v>
      </c>
      <c r="R34" s="10">
        <f>VLOOKUP(C34,игроки1,17,0)</f>
        <v>0</v>
      </c>
      <c r="S34" s="10">
        <f>VLOOKUP(C34,игроки1,19,0)</f>
        <v>0</v>
      </c>
      <c r="T34" s="10">
        <f>VLOOKUP(C34,игроки1,21,0)</f>
        <v>0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2</v>
      </c>
    </row>
    <row r="35" spans="1:24" ht="12.75" customHeight="1">
      <c r="A35" s="13">
        <v>31</v>
      </c>
      <c r="B35" s="13"/>
      <c r="C35" s="9" t="s">
        <v>321</v>
      </c>
      <c r="D35" s="9" t="s">
        <v>220</v>
      </c>
      <c r="E35" s="45">
        <f>VLOOKUP(C35,Spisok!$A$1:$AA$9624,5,0)</f>
        <v>1687.8507980622076</v>
      </c>
      <c r="F35" s="8">
        <f>VLOOKUP(C35,Spisok!$A$1:$AA$9624,2,0)</f>
        <v>0</v>
      </c>
      <c r="G35" s="8" t="str">
        <f>VLOOKUP(C35,Spisok!$A$1:$AA$9624,4,0)</f>
        <v>LAT</v>
      </c>
      <c r="H35" s="10">
        <v>61.465125520197006</v>
      </c>
      <c r="I35" s="10">
        <v>59.034062786766214</v>
      </c>
      <c r="J35" s="10">
        <v>0</v>
      </c>
      <c r="K35" s="10">
        <f>LARGE(M35:W35,1)+LARGE(M35:W35,2)+LARGE(M35:W35,3)+LARGE(M35:W35,4)+LARGE(M35:W35,5)</f>
        <v>0</v>
      </c>
      <c r="L35" s="5">
        <f>SUM(H35:K35)</f>
        <v>120.49918830696322</v>
      </c>
      <c r="M35" s="10">
        <f>VLOOKUP(C35,игроки1,7,0)</f>
        <v>0</v>
      </c>
      <c r="N35" s="10">
        <f>VLOOKUP(C35,игроки1,9,0)</f>
        <v>0</v>
      </c>
      <c r="O35" s="10">
        <f>VLOOKUP(C35,игроки1,11,0)</f>
        <v>0</v>
      </c>
      <c r="P35" s="10">
        <f>VLOOKUP(C35,игроки1,13,0)</f>
        <v>0</v>
      </c>
      <c r="Q35" s="10">
        <f>VLOOKUP(C35,игроки1,15,0)</f>
        <v>0</v>
      </c>
      <c r="R35" s="10">
        <f>VLOOKUP(C35,игроки1,17,0)</f>
        <v>0</v>
      </c>
      <c r="S35" s="10">
        <f>VLOOKUP(C35,игроки1,19,0)</f>
        <v>0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0</v>
      </c>
    </row>
    <row r="36" spans="1:24" ht="12.75" customHeight="1">
      <c r="A36" s="13">
        <v>32</v>
      </c>
      <c r="B36" s="13"/>
      <c r="C36" s="9" t="s">
        <v>377</v>
      </c>
      <c r="D36" s="9"/>
      <c r="E36" s="14">
        <f>VLOOKUP(C36,Spisok!$A$1:$AA$9624,5,0)</f>
        <v>1458.0314377306859</v>
      </c>
      <c r="F36" s="8">
        <f>VLOOKUP(C36,Spisok!$A$1:$AA$9624,2,0)</f>
        <v>0</v>
      </c>
      <c r="G36" s="8" t="str">
        <f>VLOOKUP(C36,Spisok!$A$1:$AA$9624,4,0)</f>
        <v>GBR</v>
      </c>
      <c r="H36" s="10">
        <v>14.36</v>
      </c>
      <c r="I36" s="10">
        <v>27.406417112299469</v>
      </c>
      <c r="J36" s="10">
        <v>73.022493184266878</v>
      </c>
      <c r="K36" s="10">
        <f>LARGE(M36:W36,1)+LARGE(M36:W36,2)+LARGE(M36:W36,3)+LARGE(M36:W36,4)+LARGE(M36:W36,5)</f>
        <v>0</v>
      </c>
      <c r="L36" s="5">
        <f>SUM(H36:K36)</f>
        <v>114.78891029656634</v>
      </c>
      <c r="M36" s="10">
        <f>VLOOKUP(C36,игроки1,7,0)</f>
        <v>0</v>
      </c>
      <c r="N36" s="10">
        <f>VLOOKUP(C36,игроки1,9,0)</f>
        <v>0</v>
      </c>
      <c r="O36" s="10">
        <f>VLOOKUP(C36,игроки1,11,0)</f>
        <v>0</v>
      </c>
      <c r="P36" s="10">
        <f>VLOOKUP(C36,игроки1,13,0)</f>
        <v>0</v>
      </c>
      <c r="Q36" s="10">
        <f>VLOOKUP(C36,игроки1,15,0)</f>
        <v>0</v>
      </c>
      <c r="R36" s="10">
        <f>VLOOKUP(C36,игроки1,17,0)</f>
        <v>0</v>
      </c>
      <c r="S36" s="10">
        <f>VLOOKUP(C36,игроки1,19,0)</f>
        <v>0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0</v>
      </c>
    </row>
    <row r="37" spans="1:24" ht="12.75" customHeight="1">
      <c r="A37" s="13">
        <v>33</v>
      </c>
      <c r="B37" s="13"/>
      <c r="C37" s="9" t="s">
        <v>68</v>
      </c>
      <c r="D37" s="9" t="s">
        <v>215</v>
      </c>
      <c r="E37" s="45">
        <f>VLOOKUP(C37,Spisok!$A$1:$AA$9624,5,0)</f>
        <v>1804.1289075092038</v>
      </c>
      <c r="F37" s="8" t="str">
        <f>VLOOKUP(C37,Spisok!$A$1:$AA$9624,2,0)</f>
        <v>IM</v>
      </c>
      <c r="G37" s="8" t="str">
        <f>VLOOKUP(C37,Spisok!$A$1:$AA$9624,4,0)</f>
        <v>LAT</v>
      </c>
      <c r="H37" s="10">
        <v>68.926337692999738</v>
      </c>
      <c r="I37" s="10">
        <v>41.526028343654964</v>
      </c>
      <c r="J37" s="10">
        <v>0</v>
      </c>
      <c r="K37" s="10">
        <f>LARGE(M37:W37,1)+LARGE(M37:W37,2)+LARGE(M37:W37,3)+LARGE(M37:W37,4)+LARGE(M37:W37,5)</f>
        <v>0</v>
      </c>
      <c r="L37" s="5">
        <f>SUM(H37:K37)</f>
        <v>110.45236603665469</v>
      </c>
      <c r="M37" s="10">
        <f>VLOOKUP(C37,игроки1,7,0)</f>
        <v>0</v>
      </c>
      <c r="N37" s="10">
        <f>VLOOKUP(C37,игроки1,9,0)</f>
        <v>0</v>
      </c>
      <c r="O37" s="10">
        <f>VLOOKUP(C37,игроки1,11,0)</f>
        <v>0</v>
      </c>
      <c r="P37" s="10">
        <f>VLOOKUP(C37,игроки1,13,0)</f>
        <v>0</v>
      </c>
      <c r="Q37" s="10">
        <f>VLOOKUP(C37,игроки1,15,0)</f>
        <v>0</v>
      </c>
      <c r="R37" s="10">
        <f>VLOOKUP(C37,игроки1,17,0)</f>
        <v>0</v>
      </c>
      <c r="S37" s="10">
        <f>VLOOKUP(C37,игроки1,19,0)</f>
        <v>0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0</v>
      </c>
    </row>
    <row r="38" spans="1:24" ht="12.75" customHeight="1">
      <c r="A38" s="13">
        <v>34</v>
      </c>
      <c r="B38" s="13">
        <v>43</v>
      </c>
      <c r="C38" s="9" t="s">
        <v>230</v>
      </c>
      <c r="D38" s="14" t="s">
        <v>273</v>
      </c>
      <c r="E38" s="14">
        <f>VLOOKUP(C38,Spisok!$A$1:$AA$9624,5,0)</f>
        <v>1341.6351988158094</v>
      </c>
      <c r="F38" s="8">
        <f>VLOOKUP(C38,Spisok!$A$1:$AA$9624,2,0)</f>
        <v>0</v>
      </c>
      <c r="G38" s="8" t="str">
        <f>VLOOKUP(C38,Spisok!$A$1:$AA$9624,4,0)</f>
        <v>POL</v>
      </c>
      <c r="H38" s="10">
        <v>21.348047538200341</v>
      </c>
      <c r="I38" s="10">
        <v>30.199778533199883</v>
      </c>
      <c r="J38" s="10">
        <v>45.840936220810228</v>
      </c>
      <c r="K38" s="10">
        <f>LARGE(M38:W38,1)+LARGE(M38:W38,2)+LARGE(M38:W38,3)+LARGE(M38:W38,4)+LARGE(M38:W38,5)</f>
        <v>12.339181286549708</v>
      </c>
      <c r="L38" s="5">
        <f>SUM(H38:K38)</f>
        <v>109.72794357876016</v>
      </c>
      <c r="M38" s="10">
        <f>VLOOKUP(C38,игроки1,7,0)</f>
        <v>12.339181286549708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1</v>
      </c>
    </row>
    <row r="39" spans="1:24" ht="12.75" customHeight="1">
      <c r="A39" s="13">
        <v>35</v>
      </c>
      <c r="B39" s="13">
        <v>49</v>
      </c>
      <c r="C39" s="9" t="s">
        <v>287</v>
      </c>
      <c r="D39" s="9" t="s">
        <v>288</v>
      </c>
      <c r="E39" s="14">
        <f>VLOOKUP(C39,Spisok!$A$1:$AA$9624,5,0)</f>
        <v>1427.6700474319859</v>
      </c>
      <c r="F39" s="8">
        <f>VLOOKUP(C39,Spisok!$A$1:$AA$9624,2,0)</f>
        <v>0</v>
      </c>
      <c r="G39" s="8" t="str">
        <f>VLOOKUP(C39,Spisok!$A$1:$AA$9624,4,0)</f>
        <v>EST</v>
      </c>
      <c r="H39" s="10">
        <v>31.919772165836996</v>
      </c>
      <c r="I39" s="10">
        <v>35.446214976617611</v>
      </c>
      <c r="J39" s="10">
        <v>32.919177515099896</v>
      </c>
      <c r="K39" s="10">
        <f>LARGE(M39:W39,1)+LARGE(M39:W39,2)+LARGE(M39:W39,3)+LARGE(M39:W39,4)+LARGE(M39:W39,5)</f>
        <v>9.0298662079270713</v>
      </c>
      <c r="L39" s="5">
        <f>SUM(H39:K39)</f>
        <v>109.31503086548157</v>
      </c>
      <c r="M39" s="10">
        <f>VLOOKUP(C39,игроки1,7,0)</f>
        <v>0</v>
      </c>
      <c r="N39" s="10">
        <f>VLOOKUP(C39,игроки1,9,0)</f>
        <v>0</v>
      </c>
      <c r="O39" s="10">
        <f>VLOOKUP(C39,игроки1,11,0)</f>
        <v>0</v>
      </c>
      <c r="P39" s="10">
        <f>VLOOKUP(C39,игроки1,13,0)</f>
        <v>9.0298662079270713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1</v>
      </c>
    </row>
    <row r="40" spans="1:24" ht="12.75" customHeight="1">
      <c r="A40" s="13">
        <v>36</v>
      </c>
      <c r="B40" s="13">
        <v>26</v>
      </c>
      <c r="C40" s="9" t="s">
        <v>341</v>
      </c>
      <c r="D40" s="9"/>
      <c r="E40" s="14">
        <f>VLOOKUP(C40,Spisok!$A$1:$AA$9624,5,0)</f>
        <v>1346.5000778730714</v>
      </c>
      <c r="F40" s="8">
        <f>VLOOKUP(C40,Spisok!$A$1:$AA$9624,2,0)</f>
        <v>0</v>
      </c>
      <c r="G40" s="8" t="str">
        <f>VLOOKUP(C40,Spisok!$A$1:$AA$9624,4,0)</f>
        <v>LAT</v>
      </c>
      <c r="H40" s="10">
        <v>6.8636363636363633</v>
      </c>
      <c r="I40" s="10">
        <v>26.950111394583192</v>
      </c>
      <c r="J40" s="10">
        <v>49.21338526987244</v>
      </c>
      <c r="K40" s="10">
        <f>LARGE(M40:W40,1)+LARGE(M40:W40,2)+LARGE(M40:W40,3)+LARGE(M40:W40,4)+LARGE(M40:W40,5)</f>
        <v>24.037970239805144</v>
      </c>
      <c r="L40" s="5">
        <f>SUM(H40:K40)</f>
        <v>107.06510326789714</v>
      </c>
      <c r="M40" s="10">
        <f>VLOOKUP(C40,игроки1,7,0)</f>
        <v>6.6563467492260067</v>
      </c>
      <c r="N40" s="10">
        <f>VLOOKUP(C40,игроки1,9,0)</f>
        <v>10.453795711469606</v>
      </c>
      <c r="O40" s="10">
        <f>VLOOKUP(C40,игроки1,11,0)</f>
        <v>0</v>
      </c>
      <c r="P40" s="10">
        <f>VLOOKUP(C40,игроки1,13,0)</f>
        <v>6.9278277791095322</v>
      </c>
      <c r="Q40" s="10">
        <f>VLOOKUP(C40,игроки1,15,0)</f>
        <v>0</v>
      </c>
      <c r="R40" s="10">
        <f>VLOOKUP(C40,игроки1,17,0)</f>
        <v>0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3</v>
      </c>
    </row>
    <row r="41" spans="1:24" ht="12.75" customHeight="1">
      <c r="A41" s="13">
        <v>37</v>
      </c>
      <c r="B41" s="13">
        <v>21</v>
      </c>
      <c r="C41" s="9" t="s">
        <v>368</v>
      </c>
      <c r="D41" s="9"/>
      <c r="E41" s="14">
        <f>VLOOKUP(C41,Spisok!$A$1:$AA$9624,5,0)</f>
        <v>1517.9716987497275</v>
      </c>
      <c r="F41" s="8">
        <f>VLOOKUP(C41,Spisok!$A$1:$AA$9624,2,0)</f>
        <v>0</v>
      </c>
      <c r="G41" s="8" t="str">
        <f>VLOOKUP(C41,Spisok!$A$1:$AA$9624,4,0)</f>
        <v>LAT</v>
      </c>
      <c r="H41" s="10"/>
      <c r="I41" s="10">
        <v>20.632811264040502</v>
      </c>
      <c r="J41" s="10">
        <v>49.930585314104029</v>
      </c>
      <c r="K41" s="10">
        <f>LARGE(M41:W41,1)+LARGE(M41:W41,2)+LARGE(M41:W41,3)+LARGE(M41:W41,4)+LARGE(M41:W41,5)</f>
        <v>33.778476040848389</v>
      </c>
      <c r="L41" s="5">
        <f>SUM(H41:K41)</f>
        <v>104.34187261899292</v>
      </c>
      <c r="M41" s="10">
        <f>VLOOKUP(C41,игроки1,7,0)</f>
        <v>0</v>
      </c>
      <c r="N41" s="10">
        <f>VLOOKUP(C41,игроки1,9,0)</f>
        <v>33.778476040848389</v>
      </c>
      <c r="O41" s="10">
        <f>VLOOKUP(C41,игроки1,11,0)</f>
        <v>0</v>
      </c>
      <c r="P41" s="10">
        <f>VLOOKUP(C41,игроки1,13,0)</f>
        <v>0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1</v>
      </c>
    </row>
    <row r="42" spans="1:24" ht="12.75" customHeight="1">
      <c r="A42" s="13">
        <v>38</v>
      </c>
      <c r="B42" s="13">
        <v>7</v>
      </c>
      <c r="C42" s="9" t="s">
        <v>389</v>
      </c>
      <c r="D42" s="9"/>
      <c r="E42" s="14">
        <f>VLOOKUP(C42,Spisok!$A$1:$AA$9624,5,0)</f>
        <v>1384.8216897037637</v>
      </c>
      <c r="F42" s="8">
        <f>VLOOKUP(C42,Spisok!$A$1:$AA$9624,2,0)</f>
        <v>0</v>
      </c>
      <c r="G42" s="8" t="str">
        <f>VLOOKUP(C42,Spisok!$A$1:$AA$9624,4,0)</f>
        <v>EST</v>
      </c>
      <c r="H42" s="10"/>
      <c r="I42" s="10"/>
      <c r="J42" s="10">
        <v>27.929136081309995</v>
      </c>
      <c r="K42" s="10">
        <f>LARGE(M42:W42,1)+LARGE(M42:W42,2)+LARGE(M42:W42,3)+LARGE(M42:W42,4)+LARGE(M42:W42,5)</f>
        <v>68.123854227785046</v>
      </c>
      <c r="L42" s="5">
        <f>SUM(H42:K42)</f>
        <v>96.052990309095037</v>
      </c>
      <c r="M42" s="10">
        <f>VLOOKUP(C42,игроки1,7,0)</f>
        <v>34.40545808966862</v>
      </c>
      <c r="N42" s="10">
        <f>VLOOKUP(C42,игроки1,9,0)</f>
        <v>6.4804371393217339</v>
      </c>
      <c r="O42" s="10">
        <f>VLOOKUP(C42,игроки1,11,0)</f>
        <v>0</v>
      </c>
      <c r="P42" s="10">
        <f>VLOOKUP(C42,игроки1,13,0)</f>
        <v>27.237958998794685</v>
      </c>
      <c r="Q42" s="10">
        <f>VLOOKUP(C42,игроки1,15,0)</f>
        <v>0</v>
      </c>
      <c r="R42" s="10">
        <f>VLOOKUP(C42,игроки1,17,0)</f>
        <v>0</v>
      </c>
      <c r="S42" s="10">
        <f>VLOOKUP(C42,игроки1,19,0)</f>
        <v>0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3</v>
      </c>
    </row>
    <row r="43" spans="1:24" ht="12.75" customHeight="1">
      <c r="A43" s="13">
        <v>39</v>
      </c>
      <c r="B43" s="13">
        <v>22</v>
      </c>
      <c r="C43" s="9" t="s">
        <v>301</v>
      </c>
      <c r="D43" s="9" t="s">
        <v>325</v>
      </c>
      <c r="E43" s="14">
        <f>VLOOKUP(C43,Spisok!$A$1:$AA$9624,5,0)</f>
        <v>1538.6733993862479</v>
      </c>
      <c r="F43" s="8">
        <f>VLOOKUP(C43,Spisok!$A$1:$AA$9624,2,0)</f>
        <v>0</v>
      </c>
      <c r="G43" s="8" t="str">
        <f>VLOOKUP(C43,Spisok!$A$1:$AA$9624,4,0)</f>
        <v>LAT</v>
      </c>
      <c r="H43" s="10">
        <v>27.633402633402635</v>
      </c>
      <c r="I43" s="10">
        <v>35.849420849420852</v>
      </c>
      <c r="J43" s="10">
        <v>0</v>
      </c>
      <c r="K43" s="10">
        <f>LARGE(M43:W43,1)+LARGE(M43:W43,2)+LARGE(M43:W43,3)+LARGE(M43:W43,4)+LARGE(M43:W43,5)</f>
        <v>32.262879152623981</v>
      </c>
      <c r="L43" s="5">
        <f>SUM(H43:K43)</f>
        <v>95.745702635447472</v>
      </c>
      <c r="M43" s="10">
        <f>VLOOKUP(C43,игроки1,7,0)</f>
        <v>0</v>
      </c>
      <c r="N43" s="10">
        <f>VLOOKUP(C43,игроки1,9,0)</f>
        <v>32.262879152623981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1</v>
      </c>
    </row>
    <row r="44" spans="1:24" ht="12.75" customHeight="1">
      <c r="A44" s="13">
        <v>40</v>
      </c>
      <c r="B44" s="13">
        <v>31</v>
      </c>
      <c r="C44" s="9" t="s">
        <v>391</v>
      </c>
      <c r="D44" s="9" t="s">
        <v>326</v>
      </c>
      <c r="E44" s="14">
        <f>VLOOKUP(C44,Spisok!$A$1:$AA$9624,5,0)</f>
        <v>1466.2696461108569</v>
      </c>
      <c r="F44" s="8">
        <f>VLOOKUP(C44,Spisok!$A$1:$AA$9624,2,0)</f>
        <v>0</v>
      </c>
      <c r="G44" s="8" t="str">
        <f>VLOOKUP(C44,Spisok!$A$1:$AA$9624,4,0)</f>
        <v>LAT</v>
      </c>
      <c r="H44" s="10">
        <v>19.787981606642298</v>
      </c>
      <c r="I44" s="10">
        <v>24.821937481941191</v>
      </c>
      <c r="J44" s="10">
        <v>26.181565785130722</v>
      </c>
      <c r="K44" s="10">
        <f>LARGE(M44:W44,1)+LARGE(M44:W44,2)+LARGE(M44:W44,3)+LARGE(M44:W44,4)+LARGE(M44:W44,5)</f>
        <v>20.819075354932657</v>
      </c>
      <c r="L44" s="5">
        <f>SUM(H44:K44)</f>
        <v>91.610560228646875</v>
      </c>
      <c r="M44" s="10">
        <f>VLOOKUP(C44,игроки1,7,0)</f>
        <v>0</v>
      </c>
      <c r="N44" s="10">
        <f>VLOOKUP(C44,игроки1,9,0)</f>
        <v>20.819075354932657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1</v>
      </c>
    </row>
    <row r="45" spans="1:24" ht="12.75" customHeight="1">
      <c r="A45" s="13">
        <v>41</v>
      </c>
      <c r="B45" s="13"/>
      <c r="C45" s="9" t="s">
        <v>71</v>
      </c>
      <c r="D45" s="9"/>
      <c r="E45" s="14">
        <f>VLOOKUP(C45,Spisok!$A$1:$AA$9624,5,0)</f>
        <v>1503</v>
      </c>
      <c r="F45" s="8">
        <f>VLOOKUP(C45,Spisok!$A$1:$AA$9624,2,0)</f>
        <v>0</v>
      </c>
      <c r="G45" s="8" t="str">
        <f>VLOOKUP(C45,Spisok!$A$1:$AA$9624,4,0)</f>
        <v>EST</v>
      </c>
      <c r="H45" s="10"/>
      <c r="I45" s="10">
        <v>9.9403806466406799</v>
      </c>
      <c r="J45" s="10">
        <v>80.063821125827772</v>
      </c>
      <c r="K45" s="10">
        <f>LARGE(M45:W45,1)+LARGE(M45:W45,2)+LARGE(M45:W45,3)+LARGE(M45:W45,4)+LARGE(M45:W45,5)</f>
        <v>0</v>
      </c>
      <c r="L45" s="5">
        <f>SUM(H45:K45)</f>
        <v>90.004201772468448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0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0</v>
      </c>
    </row>
    <row r="46" spans="1:24" ht="12.75" customHeight="1">
      <c r="A46" s="13">
        <v>42</v>
      </c>
      <c r="B46" s="13"/>
      <c r="C46" s="9" t="s">
        <v>129</v>
      </c>
      <c r="D46" s="9" t="s">
        <v>144</v>
      </c>
      <c r="E46" s="14">
        <f>VLOOKUP(C46,Spisok!$A$1:$AA$9624,5,0)</f>
        <v>1637.5573875853142</v>
      </c>
      <c r="F46" s="8" t="str">
        <f>VLOOKUP(C46,Spisok!$A$1:$AA$9624,2,0)</f>
        <v>IM</v>
      </c>
      <c r="G46" s="8" t="str">
        <f>VLOOKUP(C46,Spisok!$A$1:$AA$9624,4,0)</f>
        <v>LAT</v>
      </c>
      <c r="H46" s="10">
        <v>26.146449704142015</v>
      </c>
      <c r="I46" s="10">
        <v>43.971259908752842</v>
      </c>
      <c r="J46" s="10">
        <v>16.716052196706364</v>
      </c>
      <c r="K46" s="10">
        <f>LARGE(M46:W46,1)+LARGE(M46:W46,2)+LARGE(M46:W46,3)+LARGE(M46:W46,4)+LARGE(M46:W46,5)</f>
        <v>0</v>
      </c>
      <c r="L46" s="5">
        <f>SUM(H46:K46)</f>
        <v>86.833761809601214</v>
      </c>
      <c r="M46" s="10">
        <f>VLOOKUP(C46,игроки1,7,0)</f>
        <v>0</v>
      </c>
      <c r="N46" s="10">
        <f>VLOOKUP(C46,игроки1,9,0)</f>
        <v>0</v>
      </c>
      <c r="O46" s="10">
        <f>VLOOKUP(C46,игроки1,11,0)</f>
        <v>0</v>
      </c>
      <c r="P46" s="10">
        <f>VLOOKUP(C46,игроки1,13,0)</f>
        <v>0</v>
      </c>
      <c r="Q46" s="10">
        <f>VLOOKUP(C46,игроки1,15,0)</f>
        <v>0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0</v>
      </c>
    </row>
    <row r="47" spans="1:24" ht="12.75" customHeight="1">
      <c r="A47" s="13">
        <v>43</v>
      </c>
      <c r="B47" s="13">
        <v>44</v>
      </c>
      <c r="C47" s="9" t="s">
        <v>363</v>
      </c>
      <c r="D47" s="9"/>
      <c r="E47" s="14">
        <f>VLOOKUP(C47,Spisok!$A$1:$AA$9624,5,0)</f>
        <v>1430.2998822565958</v>
      </c>
      <c r="F47" s="8">
        <f>VLOOKUP(C47,Spisok!$A$1:$AA$9624,2,0)</f>
        <v>0</v>
      </c>
      <c r="G47" s="8" t="str">
        <f>VLOOKUP(C47,Spisok!$A$1:$AA$9624,4,0)</f>
        <v>EST</v>
      </c>
      <c r="H47" s="10"/>
      <c r="I47" s="10">
        <v>7.4471377765873541</v>
      </c>
      <c r="J47" s="10">
        <v>62.944871058487877</v>
      </c>
      <c r="K47" s="10">
        <f>LARGE(M47:W47,1)+LARGE(M47:W47,2)+LARGE(M47:W47,3)+LARGE(M47:W47,4)+LARGE(M47:W47,5)</f>
        <v>11.264036291338803</v>
      </c>
      <c r="L47" s="5">
        <f>SUM(H47:K47)</f>
        <v>81.656045126414028</v>
      </c>
      <c r="M47" s="10">
        <f>VLOOKUP(C47,игроки1,7,0)</f>
        <v>0</v>
      </c>
      <c r="N47" s="10">
        <f>VLOOKUP(C47,игроки1,9,0)</f>
        <v>11.264036291338803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1</v>
      </c>
    </row>
    <row r="48" spans="1:24" ht="12.75" customHeight="1">
      <c r="A48" s="13">
        <v>44</v>
      </c>
      <c r="B48" s="13"/>
      <c r="C48" s="9" t="s">
        <v>60</v>
      </c>
      <c r="D48" s="9" t="s">
        <v>213</v>
      </c>
      <c r="E48" s="45">
        <f>VLOOKUP(C48,Spisok!$A$1:$AA$9624,5,0)</f>
        <v>1781.102852414245</v>
      </c>
      <c r="F48" s="8" t="str">
        <f>VLOOKUP(C48,Spisok!$A$1:$AA$9624,2,0)</f>
        <v>GM</v>
      </c>
      <c r="G48" s="8" t="str">
        <f>VLOOKUP(C48,Spisok!$A$1:$AA$9624,4,0)</f>
        <v>LAT</v>
      </c>
      <c r="H48" s="10">
        <v>45.879120879120883</v>
      </c>
      <c r="I48" s="10">
        <v>31.11477359051425</v>
      </c>
      <c r="J48" s="10">
        <v>0</v>
      </c>
      <c r="K48" s="10">
        <f>LARGE(M48:W48,1)+LARGE(M48:W48,2)+LARGE(M48:W48,3)+LARGE(M48:W48,4)+LARGE(M48:W48,5)</f>
        <v>0</v>
      </c>
      <c r="L48" s="5">
        <f>SUM(H48:K48)</f>
        <v>76.993894469635137</v>
      </c>
      <c r="M48" s="10">
        <f>VLOOKUP(C48,игроки1,7,0)</f>
        <v>0</v>
      </c>
      <c r="N48" s="10">
        <f>VLOOKUP(C48,игроки1,9,0)</f>
        <v>0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0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0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0</v>
      </c>
    </row>
    <row r="49" spans="1:24" ht="12.75" customHeight="1">
      <c r="A49" s="13">
        <v>45</v>
      </c>
      <c r="B49" s="13"/>
      <c r="C49" s="9" t="s">
        <v>35</v>
      </c>
      <c r="D49" s="9" t="s">
        <v>210</v>
      </c>
      <c r="E49" s="14">
        <f>VLOOKUP(C49,Spisok!$A$1:$AA$9624,5,0)</f>
        <v>1738</v>
      </c>
      <c r="F49" s="8" t="str">
        <f>VLOOKUP(C49,Spisok!$A$1:$AA$9624,2,0)</f>
        <v>GM</v>
      </c>
      <c r="G49" s="8" t="str">
        <f>VLOOKUP(C49,Spisok!$A$1:$AA$9624,4,0)</f>
        <v>LAT</v>
      </c>
      <c r="H49" s="10">
        <v>0</v>
      </c>
      <c r="I49" s="10">
        <v>26.556893027481266</v>
      </c>
      <c r="J49" s="10">
        <v>49.219244662875923</v>
      </c>
      <c r="K49" s="10">
        <f>LARGE(M49:W49,1)+LARGE(M49:W49,2)+LARGE(M49:W49,3)+LARGE(M49:W49,4)+LARGE(M49:W49,5)</f>
        <v>0</v>
      </c>
      <c r="L49" s="5">
        <f>SUM(H49:K49)</f>
        <v>75.776137690357189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0</v>
      </c>
      <c r="Q49" s="10">
        <f>VLOOKUP(C49,игроки1,15,0)</f>
        <v>0</v>
      </c>
      <c r="R49" s="10">
        <f>VLOOKUP(C49,игроки1,17,0)</f>
        <v>0</v>
      </c>
      <c r="S49" s="10">
        <f>VLOOKUP(C49,игроки1,19,0)</f>
        <v>0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0</v>
      </c>
    </row>
    <row r="50" spans="1:24" ht="12.75" customHeight="1">
      <c r="A50" s="13">
        <v>46</v>
      </c>
      <c r="B50" s="13"/>
      <c r="C50" s="9" t="s">
        <v>336</v>
      </c>
      <c r="D50" s="9"/>
      <c r="E50" s="45">
        <f>VLOOKUP(C50,Spisok!$A$1:$AA$9624,5,0)</f>
        <v>1418</v>
      </c>
      <c r="F50" s="8">
        <f>VLOOKUP(C50,Spisok!$A$1:$AA$9624,2,0)</f>
        <v>0</v>
      </c>
      <c r="G50" s="8" t="str">
        <f>VLOOKUP(C50,Spisok!$A$1:$AA$9624,4,0)</f>
        <v>LAT</v>
      </c>
      <c r="H50" s="10">
        <v>16.18006993006993</v>
      </c>
      <c r="I50" s="10">
        <v>58.294687440307875</v>
      </c>
      <c r="J50" s="10">
        <v>0</v>
      </c>
      <c r="K50" s="10">
        <f>LARGE(M50:W50,1)+LARGE(M50:W50,2)+LARGE(M50:W50,3)+LARGE(M50:W50,4)+LARGE(M50:W50,5)</f>
        <v>0</v>
      </c>
      <c r="L50" s="5">
        <f>SUM(H50:K50)</f>
        <v>74.474757370377802</v>
      </c>
      <c r="M50" s="10">
        <f>VLOOKUP(C50,игроки1,7,0)</f>
        <v>0</v>
      </c>
      <c r="N50" s="10">
        <f>VLOOKUP(C50,игроки1,9,0)</f>
        <v>0</v>
      </c>
      <c r="O50" s="10">
        <f>VLOOKUP(C50,игроки1,11,0)</f>
        <v>0</v>
      </c>
      <c r="P50" s="10">
        <f>VLOOKUP(C50,игроки1,13,0)</f>
        <v>0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0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0</v>
      </c>
    </row>
    <row r="51" spans="1:24" ht="12.75" customHeight="1">
      <c r="A51" s="13">
        <v>47</v>
      </c>
      <c r="B51" s="13">
        <v>16</v>
      </c>
      <c r="C51" s="9" t="s">
        <v>314</v>
      </c>
      <c r="D51" s="9" t="s">
        <v>330</v>
      </c>
      <c r="E51" s="14">
        <f>VLOOKUP(C51,Spisok!$A$1:$AA$9624,5,0)</f>
        <v>1495.0070116663503</v>
      </c>
      <c r="F51" s="8">
        <f>VLOOKUP(C51,Spisok!$A$1:$AA$9624,2,0)</f>
        <v>0</v>
      </c>
      <c r="G51" s="8" t="str">
        <f>VLOOKUP(C51,Spisok!$A$1:$AA$9624,4,0)</f>
        <v>LAT</v>
      </c>
      <c r="H51" s="10">
        <v>32.246564329191351</v>
      </c>
      <c r="I51" s="10">
        <v>0</v>
      </c>
      <c r="J51" s="10">
        <v>0</v>
      </c>
      <c r="K51" s="10">
        <f>LARGE(M51:W51,1)+LARGE(M51:W51,2)+LARGE(M51:W51,3)+LARGE(M51:W51,4)+LARGE(M51:W51,5)</f>
        <v>41.377726750861086</v>
      </c>
      <c r="L51" s="5">
        <f>SUM(H51:K51)</f>
        <v>73.624291080052444</v>
      </c>
      <c r="M51" s="10">
        <f>VLOOKUP(C51,игроки1,7,0)</f>
        <v>0</v>
      </c>
      <c r="N51" s="10">
        <f>VLOOKUP(C51,игроки1,9,0)</f>
        <v>41.377726750861086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1</v>
      </c>
    </row>
    <row r="52" spans="1:24" ht="12.75" customHeight="1">
      <c r="A52" s="13">
        <v>48</v>
      </c>
      <c r="B52" s="13"/>
      <c r="C52" s="9" t="s">
        <v>107</v>
      </c>
      <c r="D52" s="14" t="s">
        <v>280</v>
      </c>
      <c r="E52" s="45">
        <f>VLOOKUP(C52,Spisok!$A$1:$AA$9624,5,0)</f>
        <v>1474.5450359612821</v>
      </c>
      <c r="F52" s="8">
        <f>VLOOKUP(C52,Spisok!$A$1:$AA$9624,2,0)</f>
        <v>0</v>
      </c>
      <c r="G52" s="8" t="str">
        <f>VLOOKUP(C52,Spisok!$A$1:$AA$9624,4,0)</f>
        <v>LAT</v>
      </c>
      <c r="H52" s="10">
        <v>72.865160926030484</v>
      </c>
      <c r="I52" s="10">
        <v>0</v>
      </c>
      <c r="J52" s="10">
        <v>0</v>
      </c>
      <c r="K52" s="10">
        <f>LARGE(M52:W52,1)+LARGE(M52:W52,2)+LARGE(M52:W52,3)+LARGE(M52:W52,4)+LARGE(M52:W52,5)</f>
        <v>0</v>
      </c>
      <c r="L52" s="5">
        <f>SUM(H52:K52)</f>
        <v>72.865160926030484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>
        <v>51</v>
      </c>
      <c r="C53" s="9" t="s">
        <v>295</v>
      </c>
      <c r="D53" s="9"/>
      <c r="E53" s="14">
        <f>VLOOKUP(C53,Spisok!$A$1:$AA$9624,5,0)</f>
        <v>1218</v>
      </c>
      <c r="F53" s="8">
        <f>VLOOKUP(C53,Spisok!$A$1:$AA$9624,2,0)</f>
        <v>0</v>
      </c>
      <c r="G53" s="8" t="str">
        <f>VLOOKUP(C53,Spisok!$A$1:$AA$9624,4,0)</f>
        <v>USA</v>
      </c>
      <c r="H53" s="10"/>
      <c r="I53" s="10">
        <v>55.578512396694215</v>
      </c>
      <c r="J53" s="10">
        <v>7.7983226951369602</v>
      </c>
      <c r="K53" s="10">
        <f>LARGE(M53:W53,1)+LARGE(M53:W53,2)+LARGE(M53:W53,3)+LARGE(M53:W53,4)+LARGE(M53:W53,5)</f>
        <v>8.7025877348457996</v>
      </c>
      <c r="L53" s="5">
        <f>SUM(H53:K53)</f>
        <v>72.079422826676975</v>
      </c>
      <c r="M53" s="10">
        <f>VLOOKUP(C53,игроки1,7,0)</f>
        <v>0</v>
      </c>
      <c r="N53" s="10">
        <f>VLOOKUP(C53,игроки1,9,0)</f>
        <v>0</v>
      </c>
      <c r="O53" s="10">
        <f>VLOOKUP(C53,игроки1,11,0)</f>
        <v>8.7025877348457996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1</v>
      </c>
    </row>
    <row r="54" spans="1:24" ht="12.75" customHeight="1">
      <c r="A54" s="13">
        <v>50</v>
      </c>
      <c r="B54" s="13"/>
      <c r="C54" s="14" t="s">
        <v>231</v>
      </c>
      <c r="D54" s="14" t="s">
        <v>172</v>
      </c>
      <c r="E54" s="9">
        <f>VLOOKUP(C54,Spisok!$A$1:$AA$9624,5,0)</f>
        <v>1265.1113444782168</v>
      </c>
      <c r="F54" s="8" t="str">
        <f>VLOOKUP(C54,Spisok!$A$1:$AA$9624,2,0)</f>
        <v>IM</v>
      </c>
      <c r="G54" s="8" t="str">
        <f>VLOOKUP(C54,Spisok!$A$1:$AA$9624,4,0)</f>
        <v>EST</v>
      </c>
      <c r="H54" s="10">
        <v>52.943399490140557</v>
      </c>
      <c r="I54" s="10">
        <v>15.094040454324499</v>
      </c>
      <c r="J54" s="10">
        <v>3.2096474953617813</v>
      </c>
      <c r="K54" s="10">
        <f>LARGE(M54:W54,1)+LARGE(M54:W54,2)+LARGE(M54:W54,3)+LARGE(M54:W54,4)+LARGE(M54:W54,5)</f>
        <v>0</v>
      </c>
      <c r="L54" s="5">
        <f>SUM(H54:K54)</f>
        <v>71.247087439826842</v>
      </c>
      <c r="M54" s="10">
        <f>VLOOKUP(C54,игроки1,7,0)</f>
        <v>0</v>
      </c>
      <c r="N54" s="10">
        <f>VLOOKUP(C54,игроки1,9,0)</f>
        <v>0</v>
      </c>
      <c r="O54" s="10">
        <f>VLOOKUP(C54,игроки1,11,0)</f>
        <v>0</v>
      </c>
      <c r="P54" s="10">
        <f>VLOOKUP(C54,игроки1,13,0)</f>
        <v>0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0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0</v>
      </c>
    </row>
    <row r="55" spans="1:24" ht="12.75" customHeight="1">
      <c r="A55" s="13">
        <v>51</v>
      </c>
      <c r="B55" s="13">
        <v>40</v>
      </c>
      <c r="C55" s="9" t="s">
        <v>28</v>
      </c>
      <c r="D55" s="9" t="s">
        <v>207</v>
      </c>
      <c r="E55" s="14">
        <f>VLOOKUP(C55,Spisok!$A$1:$AA$9624,5,0)</f>
        <v>1499.0121707215797</v>
      </c>
      <c r="F55" s="8" t="str">
        <f>VLOOKUP(C55,Spisok!$A$1:$AA$9624,2,0)</f>
        <v>IM</v>
      </c>
      <c r="G55" s="8" t="str">
        <f>VLOOKUP(C55,Spisok!$A$1:$AA$9624,4,0)</f>
        <v>LAT</v>
      </c>
      <c r="H55" s="10">
        <v>33.621291983968042</v>
      </c>
      <c r="I55" s="10">
        <v>0</v>
      </c>
      <c r="J55" s="10">
        <v>24.05226352594774</v>
      </c>
      <c r="K55" s="10">
        <f>LARGE(M55:W55,1)+LARGE(M55:W55,2)+LARGE(M55:W55,3)+LARGE(M55:W55,4)+LARGE(M55:W55,5)</f>
        <v>13.34997602324335</v>
      </c>
      <c r="L55" s="5">
        <f>SUM(H55:K55)</f>
        <v>71.023531533159144</v>
      </c>
      <c r="M55" s="10">
        <f>VLOOKUP(C55,игроки1,7,0)</f>
        <v>0</v>
      </c>
      <c r="N55" s="10">
        <f>VLOOKUP(C55,игроки1,9,0)</f>
        <v>0</v>
      </c>
      <c r="O55" s="10">
        <f>VLOOKUP(C55,игроки1,11,0)</f>
        <v>0</v>
      </c>
      <c r="P55" s="10">
        <f>VLOOKUP(C55,игроки1,13,0)</f>
        <v>13.34997602324335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0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1</v>
      </c>
    </row>
    <row r="56" spans="1:24" ht="12.75" customHeight="1">
      <c r="A56" s="13">
        <v>52</v>
      </c>
      <c r="B56" s="13">
        <v>54</v>
      </c>
      <c r="C56" s="9" t="s">
        <v>267</v>
      </c>
      <c r="D56" s="14" t="s">
        <v>281</v>
      </c>
      <c r="E56" s="14">
        <f>VLOOKUP(C56,Spisok!$A$1:$AA$9624,5,0)</f>
        <v>1519.1851510596925</v>
      </c>
      <c r="F56" s="8" t="str">
        <f>VLOOKUP(C56,Spisok!$A$1:$AA$9624,2,0)</f>
        <v>IM</v>
      </c>
      <c r="G56" s="8" t="str">
        <f>VLOOKUP(C56,Spisok!$A$1:$AA$9624,4,0)</f>
        <v>LAT</v>
      </c>
      <c r="H56" s="10">
        <v>41.453001537891183</v>
      </c>
      <c r="I56" s="10">
        <v>20.261777586947186</v>
      </c>
      <c r="J56" s="10">
        <v>0</v>
      </c>
      <c r="K56" s="10">
        <f>LARGE(M56:W56,1)+LARGE(M56:W56,2)+LARGE(M56:W56,3)+LARGE(M56:W56,4)+LARGE(M56:W56,5)</f>
        <v>4.1433814533887938</v>
      </c>
      <c r="L56" s="5">
        <f>SUM(H56:K56)</f>
        <v>65.858160578227171</v>
      </c>
      <c r="M56" s="10">
        <f>VLOOKUP(C56,игроки1,7,0)</f>
        <v>0</v>
      </c>
      <c r="N56" s="10">
        <f>VLOOKUP(C56,игроки1,9,0)</f>
        <v>4.1433814533887938</v>
      </c>
      <c r="O56" s="10">
        <f>VLOOKUP(C56,игроки1,11,0)</f>
        <v>0</v>
      </c>
      <c r="P56" s="10">
        <f>VLOOKUP(C56,игроки1,13,0)</f>
        <v>0</v>
      </c>
      <c r="Q56" s="10">
        <f>VLOOKUP(C56,игроки1,15,0)</f>
        <v>0</v>
      </c>
      <c r="R56" s="10">
        <f>VLOOKUP(C56,игроки1,17,0)</f>
        <v>0</v>
      </c>
      <c r="S56" s="10">
        <f>VLOOKUP(C56,игроки1,19,0)</f>
        <v>0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1</v>
      </c>
    </row>
    <row r="57" spans="1:24" ht="12.75" customHeight="1">
      <c r="A57" s="13">
        <v>53</v>
      </c>
      <c r="B57" s="13">
        <v>23</v>
      </c>
      <c r="C57" s="9" t="s">
        <v>131</v>
      </c>
      <c r="D57" s="9" t="s">
        <v>226</v>
      </c>
      <c r="E57" s="14">
        <f>VLOOKUP(C57,Spisok!$A$1:$AA$9624,5,0)</f>
        <v>1544.0194551816187</v>
      </c>
      <c r="F57" s="8" t="str">
        <f>VLOOKUP(C57,Spisok!$A$1:$AA$9624,2,0)</f>
        <v>GM</v>
      </c>
      <c r="G57" s="8" t="str">
        <f>VLOOKUP(C57,Spisok!$A$1:$AA$9624,4,0)</f>
        <v>LAT</v>
      </c>
      <c r="H57" s="10">
        <v>12.906472103027616</v>
      </c>
      <c r="I57" s="10">
        <v>17.992168512017283</v>
      </c>
      <c r="J57" s="10">
        <v>5.8372570394432728</v>
      </c>
      <c r="K57" s="10">
        <f>LARGE(M57:W57,1)+LARGE(M57:W57,2)+LARGE(M57:W57,3)+LARGE(M57:W57,4)+LARGE(M57:W57,5)</f>
        <v>28.270412642669012</v>
      </c>
      <c r="L57" s="5">
        <f>SUM(H57:K57)</f>
        <v>65.006310297157185</v>
      </c>
      <c r="M57" s="10">
        <f>VLOOKUP(C57,игроки1,7,0)</f>
        <v>0</v>
      </c>
      <c r="N57" s="10">
        <f>VLOOKUP(C57,игроки1,9,0)</f>
        <v>28.270412642669012</v>
      </c>
      <c r="O57" s="10">
        <f>VLOOKUP(C57,игроки1,11,0)</f>
        <v>0</v>
      </c>
      <c r="P57" s="10">
        <f>VLOOKUP(C57,игроки1,13,0)</f>
        <v>0</v>
      </c>
      <c r="Q57" s="10">
        <f>VLOOKUP(C57,игроки1,15,0)</f>
        <v>0</v>
      </c>
      <c r="R57" s="10">
        <f>VLOOKUP(C57,игроки1,17,0)</f>
        <v>0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1</v>
      </c>
    </row>
    <row r="58" spans="1:24" ht="12.75" customHeight="1">
      <c r="A58" s="13">
        <v>54</v>
      </c>
      <c r="B58" s="13">
        <v>25</v>
      </c>
      <c r="C58" s="9" t="s">
        <v>340</v>
      </c>
      <c r="D58" s="9"/>
      <c r="E58" s="14">
        <f>VLOOKUP(C58,Spisok!$A$1:$AA$9624,5,0)</f>
        <v>1327.0048877968666</v>
      </c>
      <c r="F58" s="8">
        <f>VLOOKUP(C58,Spisok!$A$1:$AA$9624,2,0)</f>
        <v>0</v>
      </c>
      <c r="G58" s="8" t="str">
        <f>VLOOKUP(C58,Spisok!$A$1:$AA$9624,4,0)</f>
        <v>GER</v>
      </c>
      <c r="H58" s="10">
        <v>11.15625</v>
      </c>
      <c r="I58" s="10">
        <v>11.306112203489102</v>
      </c>
      <c r="J58" s="10">
        <v>15.500000000000002</v>
      </c>
      <c r="K58" s="10">
        <f>LARGE(M58:W58,1)+LARGE(M58:W58,2)+LARGE(M58:W58,3)+LARGE(M58:W58,4)+LARGE(M58:W58,5)</f>
        <v>25.358851674641151</v>
      </c>
      <c r="L58" s="5">
        <f>SUM(H58:K58)</f>
        <v>63.321213878130251</v>
      </c>
      <c r="M58" s="10">
        <f>VLOOKUP(C58,игроки1,7,0)</f>
        <v>25.358851674641151</v>
      </c>
      <c r="N58" s="10">
        <f>VLOOKUP(C58,игроки1,9,0)</f>
        <v>0</v>
      </c>
      <c r="O58" s="10">
        <f>VLOOKUP(C58,игроки1,11,0)</f>
        <v>0</v>
      </c>
      <c r="P58" s="10">
        <f>VLOOKUP(C58,игроки1,13,0)</f>
        <v>0</v>
      </c>
      <c r="Q58" s="10">
        <f>VLOOKUP(C58,игроки1,15,0)</f>
        <v>0</v>
      </c>
      <c r="R58" s="10">
        <f>VLOOKUP(C58,игроки1,17,0)</f>
        <v>0</v>
      </c>
      <c r="S58" s="10">
        <f>VLOOKUP(C58,игроки1,19,0)</f>
        <v>0</v>
      </c>
      <c r="T58" s="10">
        <f>VLOOKUP(C58,игроки1,21,0)</f>
        <v>0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1</v>
      </c>
    </row>
    <row r="59" spans="1:24" ht="12.75" customHeight="1">
      <c r="A59" s="13">
        <v>55</v>
      </c>
      <c r="B59" s="13">
        <v>33</v>
      </c>
      <c r="C59" s="9" t="s">
        <v>260</v>
      </c>
      <c r="D59" s="14" t="s">
        <v>282</v>
      </c>
      <c r="E59" s="14">
        <f>VLOOKUP(C59,Spisok!$A$1:$AA$9624,5,0)</f>
        <v>1333.8511946017209</v>
      </c>
      <c r="F59" s="8">
        <f>VLOOKUP(C59,Spisok!$A$1:$AA$9624,2,0)</f>
        <v>0</v>
      </c>
      <c r="G59" s="8" t="str">
        <f>VLOOKUP(C59,Spisok!$A$1:$AA$9624,4,0)</f>
        <v>EST</v>
      </c>
      <c r="H59" s="10">
        <v>4.3744480889937751</v>
      </c>
      <c r="I59" s="10">
        <v>22.105947099401366</v>
      </c>
      <c r="J59" s="10">
        <v>16.893353140396915</v>
      </c>
      <c r="K59" s="10">
        <f>LARGE(M59:W59,1)+LARGE(M59:W59,2)+LARGE(M59:W59,3)+LARGE(M59:W59,4)+LARGE(M59:W59,5)</f>
        <v>19.116919622176333</v>
      </c>
      <c r="L59" s="5">
        <f>SUM(H59:K59)</f>
        <v>62.490667950968394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19.116919622176333</v>
      </c>
      <c r="Q59" s="10">
        <f>VLOOKUP(C59,игроки1,15,0)</f>
        <v>0</v>
      </c>
      <c r="R59" s="10">
        <f>VLOOKUP(C59,игроки1,17,0)</f>
        <v>0</v>
      </c>
      <c r="S59" s="10">
        <f>VLOOKUP(C59,игроки1,19,0)</f>
        <v>0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1</v>
      </c>
    </row>
    <row r="60" spans="1:24" ht="12.75" customHeight="1">
      <c r="A60" s="13">
        <v>56</v>
      </c>
      <c r="B60" s="13">
        <v>29</v>
      </c>
      <c r="C60" s="9" t="s">
        <v>337</v>
      </c>
      <c r="D60" s="9"/>
      <c r="E60" s="14">
        <f>VLOOKUP(C60,Spisok!$A$1:$AA$9624,5,0)</f>
        <v>1329.3139966692311</v>
      </c>
      <c r="F60" s="8">
        <f>VLOOKUP(C60,Spisok!$A$1:$AA$9624,2,0)</f>
        <v>0</v>
      </c>
      <c r="G60" s="8" t="str">
        <f>VLOOKUP(C60,Spisok!$A$1:$AA$9624,4,0)</f>
        <v>LAT</v>
      </c>
      <c r="H60" s="10">
        <v>6.0085842167287034</v>
      </c>
      <c r="I60" s="10">
        <v>21.540680481628321</v>
      </c>
      <c r="J60" s="10">
        <v>10.482432944788481</v>
      </c>
      <c r="K60" s="10">
        <f>LARGE(M60:W60,1)+LARGE(M60:W60,2)+LARGE(M60:W60,3)+LARGE(M60:W60,4)+LARGE(M60:W60,5)</f>
        <v>22.441399954511667</v>
      </c>
      <c r="L60" s="5">
        <f>SUM(H60:K60)</f>
        <v>60.473097597657173</v>
      </c>
      <c r="M60" s="10">
        <f>VLOOKUP(C60,игроки1,7,0)</f>
        <v>0</v>
      </c>
      <c r="N60" s="10">
        <f>VLOOKUP(C60,игроки1,9,0)</f>
        <v>5.6982038957753609</v>
      </c>
      <c r="O60" s="10">
        <f>VLOOKUP(C60,игроки1,11,0)</f>
        <v>0</v>
      </c>
      <c r="P60" s="10">
        <f>VLOOKUP(C60,игроки1,13,0)</f>
        <v>16.743196058736306</v>
      </c>
      <c r="Q60" s="10">
        <f>VLOOKUP(C60,игроки1,15,0)</f>
        <v>0</v>
      </c>
      <c r="R60" s="10">
        <f>VLOOKUP(C60,игроки1,17,0)</f>
        <v>0</v>
      </c>
      <c r="S60" s="10">
        <f>VLOOKUP(C60,игроки1,19,0)</f>
        <v>0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2</v>
      </c>
    </row>
    <row r="61" spans="1:24" ht="12.75" customHeight="1">
      <c r="A61" s="13">
        <v>57</v>
      </c>
      <c r="B61" s="13">
        <v>39</v>
      </c>
      <c r="C61" s="9" t="s">
        <v>356</v>
      </c>
      <c r="D61" s="9"/>
      <c r="E61" s="14">
        <f>VLOOKUP(C61,Spisok!$A$1:$AA$9624,5,0)</f>
        <v>1409.4196130189039</v>
      </c>
      <c r="F61" s="8">
        <f>VLOOKUP(C61,Spisok!$A$1:$AA$9624,2,0)</f>
        <v>0</v>
      </c>
      <c r="G61" s="8" t="str">
        <f>VLOOKUP(C61,Spisok!$A$1:$AA$9624,4,0)</f>
        <v>LAT</v>
      </c>
      <c r="H61" s="10"/>
      <c r="I61" s="10">
        <v>11.685357873469338</v>
      </c>
      <c r="J61" s="10">
        <v>32.778392013075035</v>
      </c>
      <c r="K61" s="10">
        <f>LARGE(M61:W61,1)+LARGE(M61:W61,2)+LARGE(M61:W61,3)+LARGE(M61:W61,4)+LARGE(M61:W61,5)</f>
        <v>13.736633695111982</v>
      </c>
      <c r="L61" s="5">
        <f>SUM(H61:K61)</f>
        <v>58.200383581656354</v>
      </c>
      <c r="M61" s="10">
        <f>VLOOKUP(C61,игроки1,7,0)</f>
        <v>0</v>
      </c>
      <c r="N61" s="10">
        <f>VLOOKUP(C61,игроки1,9,0)</f>
        <v>13.736633695111982</v>
      </c>
      <c r="O61" s="10">
        <f>VLOOKUP(C61,игроки1,11,0)</f>
        <v>0</v>
      </c>
      <c r="P61" s="10">
        <f>VLOOKUP(C61,игроки1,13,0)</f>
        <v>0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1</v>
      </c>
    </row>
    <row r="62" spans="1:24" ht="12.75" customHeight="1">
      <c r="A62" s="13">
        <v>58</v>
      </c>
      <c r="B62" s="13">
        <v>30</v>
      </c>
      <c r="C62" s="9" t="s">
        <v>370</v>
      </c>
      <c r="D62" s="9"/>
      <c r="E62" s="14">
        <f>VLOOKUP(C62,Spisok!$A$1:$AA$9624,5,0)</f>
        <v>1397.9044529189105</v>
      </c>
      <c r="F62" s="8">
        <f>VLOOKUP(C62,Spisok!$A$1:$AA$9624,2,0)</f>
        <v>0</v>
      </c>
      <c r="G62" s="8" t="str">
        <f>VLOOKUP(C62,Spisok!$A$1:$AA$9624,4,0)</f>
        <v>LAT</v>
      </c>
      <c r="H62" s="10"/>
      <c r="I62" s="10">
        <v>9.1737585722548136</v>
      </c>
      <c r="J62" s="10">
        <v>26.475272383200771</v>
      </c>
      <c r="K62" s="10">
        <f>LARGE(M62:W62,1)+LARGE(M62:W62,2)+LARGE(M62:W62,3)+LARGE(M62:W62,4)+LARGE(M62:W62,5)</f>
        <v>21.783324755532682</v>
      </c>
      <c r="L62" s="5">
        <f>SUM(H62:K62)</f>
        <v>57.432355710988269</v>
      </c>
      <c r="M62" s="10">
        <f>VLOOKUP(C62,игроки1,7,0)</f>
        <v>0</v>
      </c>
      <c r="N62" s="10">
        <f>VLOOKUP(C62,игроки1,9,0)</f>
        <v>21.783324755532682</v>
      </c>
      <c r="O62" s="10">
        <f>VLOOKUP(C62,игроки1,11,0)</f>
        <v>0</v>
      </c>
      <c r="P62" s="10">
        <f>VLOOKUP(C62,игроки1,13,0)</f>
        <v>0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0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1</v>
      </c>
    </row>
    <row r="63" spans="1:24" ht="12.75" customHeight="1">
      <c r="A63" s="13">
        <v>59</v>
      </c>
      <c r="B63" s="13">
        <v>47</v>
      </c>
      <c r="C63" s="9" t="s">
        <v>160</v>
      </c>
      <c r="D63" s="14" t="s">
        <v>164</v>
      </c>
      <c r="E63" s="14">
        <f>VLOOKUP(C63,Spisok!$A$1:$AA$9624,5,0)</f>
        <v>1395.8023870982993</v>
      </c>
      <c r="F63" s="8">
        <f>VLOOKUP(C63,Spisok!$A$1:$AA$9624,2,0)</f>
        <v>0</v>
      </c>
      <c r="G63" s="8" t="str">
        <f>VLOOKUP(C63,Spisok!$A$1:$AA$9624,4,0)</f>
        <v>LAT</v>
      </c>
      <c r="H63" s="10">
        <v>5.6822742474916383</v>
      </c>
      <c r="I63" s="10">
        <v>15.03769328318673</v>
      </c>
      <c r="J63" s="10">
        <v>24.426904288702804</v>
      </c>
      <c r="K63" s="10">
        <f>LARGE(M63:W63,1)+LARGE(M63:W63,2)+LARGE(M63:W63,3)+LARGE(M63:W63,4)+LARGE(M63:W63,5)</f>
        <v>9.7724019762206051</v>
      </c>
      <c r="L63" s="5">
        <f>SUM(H63:K63)</f>
        <v>54.919273795601782</v>
      </c>
      <c r="M63" s="10">
        <f>VLOOKUP(C63,игроки1,7,0)</f>
        <v>0</v>
      </c>
      <c r="N63" s="10">
        <f>VLOOKUP(C63,игроки1,9,0)</f>
        <v>4.9192811452939393</v>
      </c>
      <c r="O63" s="10">
        <f>VLOOKUP(C63,игроки1,11,0)</f>
        <v>0</v>
      </c>
      <c r="P63" s="10">
        <f>VLOOKUP(C63,игроки1,13,0)</f>
        <v>4.8531208309266658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0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2</v>
      </c>
    </row>
    <row r="64" spans="1:24" ht="12.75" customHeight="1">
      <c r="A64" s="13">
        <v>60</v>
      </c>
      <c r="B64" s="13"/>
      <c r="C64" s="9" t="s">
        <v>315</v>
      </c>
      <c r="D64" s="9" t="s">
        <v>327</v>
      </c>
      <c r="E64" s="14">
        <f>VLOOKUP(C64,Spisok!$A$1:$AA$9624,5,0)</f>
        <v>1506.0566600408806</v>
      </c>
      <c r="F64" s="8">
        <f>VLOOKUP(C64,Spisok!$A$1:$AA$9624,2,0)</f>
        <v>0</v>
      </c>
      <c r="G64" s="8" t="str">
        <f>VLOOKUP(C64,Spisok!$A$1:$AA$9624,4,0)</f>
        <v>LAT</v>
      </c>
      <c r="H64" s="10">
        <v>15.755565104326525</v>
      </c>
      <c r="I64" s="10">
        <v>16.306262230919767</v>
      </c>
      <c r="J64" s="10">
        <v>18.18960206624882</v>
      </c>
      <c r="K64" s="10">
        <f>LARGE(M64:W64,1)+LARGE(M64:W64,2)+LARGE(M64:W64,3)+LARGE(M64:W64,4)+LARGE(M64:W64,5)</f>
        <v>0</v>
      </c>
      <c r="L64" s="5">
        <f>SUM(H64:K64)</f>
        <v>50.251429401495116</v>
      </c>
      <c r="M64" s="10">
        <f>VLOOKUP(C64,игроки1,7,0)</f>
        <v>0</v>
      </c>
      <c r="N64" s="10">
        <f>VLOOKUP(C64,игроки1,9,0)</f>
        <v>0</v>
      </c>
      <c r="O64" s="10">
        <f>VLOOKUP(C64,игроки1,11,0)</f>
        <v>0</v>
      </c>
      <c r="P64" s="10">
        <f>VLOOKUP(C64,игроки1,13,0)</f>
        <v>0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0</v>
      </c>
    </row>
    <row r="65" spans="1:24" ht="12.75" customHeight="1">
      <c r="A65" s="13">
        <v>61</v>
      </c>
      <c r="B65" s="13"/>
      <c r="C65" s="9" t="s">
        <v>89</v>
      </c>
      <c r="D65" s="9" t="s">
        <v>272</v>
      </c>
      <c r="E65" s="45">
        <f>VLOOKUP(C65,Spisok!$A$1:$AA$9624,5,0)</f>
        <v>1687.5760535602803</v>
      </c>
      <c r="F65" s="8">
        <f>VLOOKUP(C65,Spisok!$A$1:$AA$9624,2,0)</f>
        <v>0</v>
      </c>
      <c r="G65" s="8" t="str">
        <f>VLOOKUP(C65,Spisok!$A$1:$AA$9624,4,0)</f>
        <v>LAT</v>
      </c>
      <c r="H65" s="10">
        <v>49.254077108261029</v>
      </c>
      <c r="I65" s="10">
        <v>0</v>
      </c>
      <c r="J65" s="10">
        <v>0</v>
      </c>
      <c r="K65" s="10">
        <f>LARGE(M65:W65,1)+LARGE(M65:W65,2)+LARGE(M65:W65,3)+LARGE(M65:W65,4)+LARGE(M65:W65,5)</f>
        <v>0</v>
      </c>
      <c r="L65" s="5">
        <f>SUM(H65:K65)</f>
        <v>49.254077108261029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0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0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0</v>
      </c>
    </row>
    <row r="66" spans="1:24" ht="12.75" customHeight="1">
      <c r="A66" s="13">
        <v>62</v>
      </c>
      <c r="B66" s="13"/>
      <c r="C66" s="9" t="s">
        <v>174</v>
      </c>
      <c r="D66" s="9" t="s">
        <v>216</v>
      </c>
      <c r="E66" s="14">
        <f>VLOOKUP(C66,Spisok!$A$1:$AA$9624,5,0)</f>
        <v>1559.5574114030771</v>
      </c>
      <c r="F66" s="8">
        <f>VLOOKUP(C66,Spisok!$A$1:$AA$9624,2,0)</f>
        <v>0</v>
      </c>
      <c r="G66" s="8" t="str">
        <f>VLOOKUP(C66,Spisok!$A$1:$AA$9624,4,0)</f>
        <v>LAT</v>
      </c>
      <c r="H66" s="10">
        <v>0</v>
      </c>
      <c r="I66" s="10">
        <v>35.034304175529712</v>
      </c>
      <c r="J66" s="10">
        <v>12.490028949656278</v>
      </c>
      <c r="K66" s="10">
        <f>LARGE(M66:W66,1)+LARGE(M66:W66,2)+LARGE(M66:W66,3)+LARGE(M66:W66,4)+LARGE(M66:W66,5)</f>
        <v>0</v>
      </c>
      <c r="L66" s="5">
        <f>SUM(H66:K66)</f>
        <v>47.52433312518599</v>
      </c>
      <c r="M66" s="10">
        <f>VLOOKUP(C66,игроки1,7,0)</f>
        <v>0</v>
      </c>
      <c r="N66" s="10">
        <f>VLOOKUP(C66,игроки1,9,0)</f>
        <v>0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0</v>
      </c>
    </row>
    <row r="67" spans="1:24" ht="12.75" customHeight="1">
      <c r="A67" s="13">
        <v>63</v>
      </c>
      <c r="B67" s="13"/>
      <c r="C67" s="9" t="s">
        <v>343</v>
      </c>
      <c r="D67" s="9"/>
      <c r="E67" s="14">
        <f>VLOOKUP(C67,Spisok!$A$1:$AA$9624,5,0)</f>
        <v>1349.5104203186215</v>
      </c>
      <c r="F67" s="8">
        <f>VLOOKUP(C67,Spisok!$A$1:$AA$9624,2,0)</f>
        <v>0</v>
      </c>
      <c r="G67" s="8" t="str">
        <f>VLOOKUP(C67,Spisok!$A$1:$AA$9624,4,0)</f>
        <v>GBR</v>
      </c>
      <c r="H67" s="10">
        <v>5.144921981169551</v>
      </c>
      <c r="I67" s="10">
        <v>12.923351158645279</v>
      </c>
      <c r="J67" s="10">
        <v>28.280851063829786</v>
      </c>
      <c r="K67" s="10">
        <f>LARGE(M67:W67,1)+LARGE(M67:W67,2)+LARGE(M67:W67,3)+LARGE(M67:W67,4)+LARGE(M67:W67,5)</f>
        <v>0</v>
      </c>
      <c r="L67" s="5">
        <f>SUM(H67:K67)</f>
        <v>46.349124203644614</v>
      </c>
      <c r="M67" s="10">
        <f>VLOOKUP(C67,игроки1,7,0)</f>
        <v>0</v>
      </c>
      <c r="N67" s="10">
        <f>VLOOKUP(C67,игроки1,9,0)</f>
        <v>0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0</v>
      </c>
    </row>
    <row r="68" spans="1:24" ht="12.75" customHeight="1">
      <c r="A68" s="13">
        <v>64</v>
      </c>
      <c r="B68" s="13">
        <v>41</v>
      </c>
      <c r="C68" s="9" t="s">
        <v>299</v>
      </c>
      <c r="D68" s="9" t="s">
        <v>329</v>
      </c>
      <c r="E68" s="14">
        <f>VLOOKUP(C68,Spisok!$A$1:$AA$9624,5,0)</f>
        <v>1446.2418087486526</v>
      </c>
      <c r="F68" s="8">
        <f>VLOOKUP(C68,Spisok!$A$1:$AA$9624,2,0)</f>
        <v>0</v>
      </c>
      <c r="G68" s="8" t="str">
        <f>VLOOKUP(C68,Spisok!$A$1:$AA$9624,4,0)</f>
        <v>LAT</v>
      </c>
      <c r="H68" s="10">
        <v>0</v>
      </c>
      <c r="I68" s="10">
        <v>0</v>
      </c>
      <c r="J68" s="10">
        <v>31.745533713261185</v>
      </c>
      <c r="K68" s="10">
        <f>LARGE(M68:W68,1)+LARGE(M68:W68,2)+LARGE(M68:W68,3)+LARGE(M68:W68,4)+LARGE(M68:W68,5)</f>
        <v>12.904707233065443</v>
      </c>
      <c r="L68" s="5">
        <f>SUM(H68:K68)</f>
        <v>44.650240946326626</v>
      </c>
      <c r="M68" s="10">
        <f>VLOOKUP(C68,игроки1,7,0)</f>
        <v>0</v>
      </c>
      <c r="N68" s="10">
        <f>VLOOKUP(C68,игроки1,9,0)</f>
        <v>12.904707233065443</v>
      </c>
      <c r="O68" s="10">
        <f>VLOOKUP(C68,игроки1,11,0)</f>
        <v>0</v>
      </c>
      <c r="P68" s="10">
        <f>VLOOKUP(C68,игроки1,13,0)</f>
        <v>0</v>
      </c>
      <c r="Q68" s="10">
        <f>VLOOKUP(C68,игроки1,15,0)</f>
        <v>0</v>
      </c>
      <c r="R68" s="10">
        <f>VLOOKUP(C68,игроки1,17,0)</f>
        <v>0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1</v>
      </c>
    </row>
    <row r="69" spans="1:24" ht="12.75" customHeight="1">
      <c r="A69" s="13">
        <v>65</v>
      </c>
      <c r="B69" s="13">
        <v>48</v>
      </c>
      <c r="C69" s="9" t="s">
        <v>342</v>
      </c>
      <c r="D69" s="9"/>
      <c r="E69" s="14">
        <f>VLOOKUP(C69,Spisok!$A$1:$AA$9624,5,0)</f>
        <v>1262.0896357444842</v>
      </c>
      <c r="F69" s="8">
        <f>VLOOKUP(C69,Spisok!$A$1:$AA$9624,2,0)</f>
        <v>0</v>
      </c>
      <c r="G69" s="8" t="str">
        <f>VLOOKUP(C69,Spisok!$A$1:$AA$9624,4,0)</f>
        <v>GER</v>
      </c>
      <c r="H69" s="10">
        <v>2.6875</v>
      </c>
      <c r="I69" s="10">
        <v>3.5286477125126279</v>
      </c>
      <c r="J69" s="10">
        <v>27.406417112299469</v>
      </c>
      <c r="K69" s="10">
        <f>LARGE(M69:W69,1)+LARGE(M69:W69,2)+LARGE(M69:W69,3)+LARGE(M69:W69,4)+LARGE(M69:W69,5)</f>
        <v>9.4635627530364381</v>
      </c>
      <c r="L69" s="5">
        <f>SUM(H69:K69)</f>
        <v>43.086127577848529</v>
      </c>
      <c r="M69" s="10">
        <f>VLOOKUP(C69,игроки1,7,0)</f>
        <v>9.4635627530364381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0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1</v>
      </c>
    </row>
    <row r="70" spans="1:24" ht="12.75" customHeight="1">
      <c r="A70" s="13">
        <v>66</v>
      </c>
      <c r="B70" s="13"/>
      <c r="C70" s="9" t="s">
        <v>104</v>
      </c>
      <c r="D70" s="9" t="s">
        <v>223</v>
      </c>
      <c r="E70" s="45">
        <f>VLOOKUP(C70,Spisok!$A$1:$AA$9624,5,0)</f>
        <v>1545</v>
      </c>
      <c r="F70" s="8">
        <f>VLOOKUP(C70,Spisok!$A$1:$AA$9624,2,0)</f>
        <v>0</v>
      </c>
      <c r="G70" s="8" t="str">
        <f>VLOOKUP(C70,Spisok!$A$1:$AA$9624,4,0)</f>
        <v>LAT</v>
      </c>
      <c r="H70" s="10">
        <v>42.769991118632191</v>
      </c>
      <c r="I70" s="10">
        <v>0</v>
      </c>
      <c r="J70" s="10">
        <v>0</v>
      </c>
      <c r="K70" s="10">
        <f>LARGE(M70:W70,1)+LARGE(M70:W70,2)+LARGE(M70:W70,3)+LARGE(M70:W70,4)+LARGE(M70:W70,5)</f>
        <v>0</v>
      </c>
      <c r="L70" s="5">
        <f>SUM(H70:K70)</f>
        <v>42.769991118632191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/>
      <c r="C71" s="14" t="s">
        <v>159</v>
      </c>
      <c r="D71" s="14" t="s">
        <v>162</v>
      </c>
      <c r="E71" s="45">
        <f>VLOOKUP(C71,Spisok!$A$1:$AA$9624,5,0)</f>
        <v>1521.1594383872402</v>
      </c>
      <c r="F71" s="8" t="str">
        <f>VLOOKUP(C71,Spisok!$A$1:$AA$9624,2,0)</f>
        <v>IM</v>
      </c>
      <c r="G71" s="8" t="str">
        <f>VLOOKUP(C71,Spisok!$A$1:$AA$9624,4,0)</f>
        <v>EST</v>
      </c>
      <c r="H71" s="10">
        <v>9.246464132709951</v>
      </c>
      <c r="I71" s="10">
        <v>32.667463061787046</v>
      </c>
      <c r="J71" s="10">
        <v>0</v>
      </c>
      <c r="K71" s="10">
        <f>LARGE(M71:W71,1)+LARGE(M71:W71,2)+LARGE(M71:W71,3)+LARGE(M71:W71,4)+LARGE(M71:W71,5)</f>
        <v>0</v>
      </c>
      <c r="L71" s="5">
        <f>SUM(H71:K71)</f>
        <v>41.913927194496999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0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0</v>
      </c>
    </row>
    <row r="72" spans="1:24" ht="12.75" customHeight="1">
      <c r="A72" s="13">
        <v>68</v>
      </c>
      <c r="B72" s="13"/>
      <c r="C72" s="9" t="s">
        <v>190</v>
      </c>
      <c r="D72" s="9" t="s">
        <v>199</v>
      </c>
      <c r="E72" s="45">
        <f>VLOOKUP(C72,Spisok!$A$1:$AA$9624,5,0)</f>
        <v>1536.6359905314844</v>
      </c>
      <c r="F72" s="8">
        <f>VLOOKUP(C72,Spisok!$A$1:$AA$9624,2,0)</f>
        <v>0</v>
      </c>
      <c r="G72" s="8" t="str">
        <f>VLOOKUP(C72,Spisok!$A$1:$AA$9624,4,0)</f>
        <v>LAT</v>
      </c>
      <c r="H72" s="10">
        <v>27.406417112299469</v>
      </c>
      <c r="I72" s="10">
        <v>13.144271031594974</v>
      </c>
      <c r="J72" s="10">
        <v>0</v>
      </c>
      <c r="K72" s="10">
        <f>LARGE(M72:W72,1)+LARGE(M72:W72,2)+LARGE(M72:W72,3)+LARGE(M72:W72,4)+LARGE(M72:W72,5)</f>
        <v>0</v>
      </c>
      <c r="L72" s="5">
        <f>SUM(H72:K72)</f>
        <v>40.55068814389444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0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0</v>
      </c>
    </row>
    <row r="73" spans="1:24" ht="12.75" customHeight="1">
      <c r="A73" s="13">
        <v>69</v>
      </c>
      <c r="B73" s="13"/>
      <c r="C73" s="9" t="s">
        <v>264</v>
      </c>
      <c r="D73" s="14" t="s">
        <v>279</v>
      </c>
      <c r="E73" s="45">
        <f>VLOOKUP(C73,Spisok!$A$1:$AA$9624,5,0)</f>
        <v>1549.5561441852851</v>
      </c>
      <c r="F73" s="8">
        <f>VLOOKUP(C73,Spisok!$A$1:$AA$9624,2,0)</f>
        <v>0</v>
      </c>
      <c r="G73" s="8" t="str">
        <f>VLOOKUP(C73,Spisok!$A$1:$AA$9624,4,0)</f>
        <v>LAT</v>
      </c>
      <c r="H73" s="10">
        <v>21.920041091781989</v>
      </c>
      <c r="I73" s="10">
        <v>16.72422363498417</v>
      </c>
      <c r="J73" s="10">
        <v>0</v>
      </c>
      <c r="K73" s="10">
        <f>LARGE(M73:W73,1)+LARGE(M73:W73,2)+LARGE(M73:W73,3)+LARGE(M73:W73,4)+LARGE(M73:W73,5)</f>
        <v>0</v>
      </c>
      <c r="L73" s="5">
        <f>SUM(H73:K73)</f>
        <v>38.64426472676616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0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0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0</v>
      </c>
    </row>
    <row r="74" spans="1:24" ht="12.75" customHeight="1">
      <c r="A74" s="13">
        <v>70</v>
      </c>
      <c r="B74" s="13"/>
      <c r="C74" s="9" t="s">
        <v>345</v>
      </c>
      <c r="D74" s="9"/>
      <c r="E74" s="45">
        <f>VLOOKUP(C74,Spisok!$A$1:$AA$9624,5,0)</f>
        <v>1331.636445598876</v>
      </c>
      <c r="F74" s="8">
        <f>VLOOKUP(C74,Spisok!$A$1:$AA$9624,2,0)</f>
        <v>0</v>
      </c>
      <c r="G74" s="8" t="str">
        <f>VLOOKUP(C74,Spisok!$A$1:$AA$9624,4,0)</f>
        <v>GBR</v>
      </c>
      <c r="H74" s="10">
        <v>19.384774894493201</v>
      </c>
      <c r="I74" s="10">
        <v>18.181818181818183</v>
      </c>
      <c r="J74" s="10">
        <v>0</v>
      </c>
      <c r="K74" s="10">
        <f>LARGE(M74:W74,1)+LARGE(M74:W74,2)+LARGE(M74:W74,3)+LARGE(M74:W74,4)+LARGE(M74:W74,5)</f>
        <v>0</v>
      </c>
      <c r="L74" s="5">
        <f>SUM(H74:K74)</f>
        <v>37.566593076311385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0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0</v>
      </c>
    </row>
    <row r="75" spans="1:24" ht="12.75" customHeight="1">
      <c r="A75" s="13">
        <v>71</v>
      </c>
      <c r="B75" s="13">
        <v>56</v>
      </c>
      <c r="C75" s="9" t="s">
        <v>46</v>
      </c>
      <c r="D75" s="9" t="s">
        <v>141</v>
      </c>
      <c r="E75" s="14">
        <f>VLOOKUP(C75,Spisok!$A$1:$AA$9624,5,0)</f>
        <v>1356.2538667287481</v>
      </c>
      <c r="F75" s="8" t="str">
        <f>VLOOKUP(C75,Spisok!$A$1:$AA$9624,2,0)</f>
        <v>GM</v>
      </c>
      <c r="G75" s="8" t="str">
        <f>VLOOKUP(C75,Spisok!$A$1:$AA$9624,4,0)</f>
        <v>LAT</v>
      </c>
      <c r="H75" s="10">
        <v>14.916440595200045</v>
      </c>
      <c r="I75" s="10">
        <v>8.6671343158458569</v>
      </c>
      <c r="J75" s="10">
        <v>10.084630664580605</v>
      </c>
      <c r="K75" s="10">
        <f>LARGE(M75:W75,1)+LARGE(M75:W75,2)+LARGE(M75:W75,3)+LARGE(M75:W75,4)+LARGE(M75:W75,5)</f>
        <v>3.3702455464612422</v>
      </c>
      <c r="L75" s="5">
        <f>SUM(H75:K75)</f>
        <v>37.038451122087743</v>
      </c>
      <c r="M75" s="10">
        <f>VLOOKUP(C75,игроки1,7,0)</f>
        <v>0</v>
      </c>
      <c r="N75" s="10">
        <f>VLOOKUP(C75,игроки1,9,0)</f>
        <v>3.3702455464612422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1</v>
      </c>
    </row>
    <row r="76" spans="1:24" ht="12.75" customHeight="1">
      <c r="A76" s="13">
        <v>72</v>
      </c>
      <c r="B76" s="13">
        <v>37</v>
      </c>
      <c r="C76" s="9" t="s">
        <v>358</v>
      </c>
      <c r="D76" s="9"/>
      <c r="E76" s="14">
        <f>VLOOKUP(C76,Spisok!$A$1:$AA$9624,5,0)</f>
        <v>1311.835476638342</v>
      </c>
      <c r="F76" s="8">
        <f>VLOOKUP(C76,Spisok!$A$1:$AA$9624,2,0)</f>
        <v>0</v>
      </c>
      <c r="G76" s="8" t="str">
        <f>VLOOKUP(C76,Spisok!$A$1:$AA$9624,4,0)</f>
        <v>LAT</v>
      </c>
      <c r="H76" s="10"/>
      <c r="I76" s="10">
        <v>7.0789518072567539</v>
      </c>
      <c r="J76" s="10">
        <v>14.404894586198413</v>
      </c>
      <c r="K76" s="10">
        <f>LARGE(M76:W76,1)+LARGE(M76:W76,2)+LARGE(M76:W76,3)+LARGE(M76:W76,4)+LARGE(M76:W76,5)</f>
        <v>14.577450584913271</v>
      </c>
      <c r="L76" s="5">
        <f>SUM(H76:K76)</f>
        <v>36.061296978368439</v>
      </c>
      <c r="M76" s="10">
        <f>VLOOKUP(C76,игроки1,7,0)</f>
        <v>0</v>
      </c>
      <c r="N76" s="10">
        <f>VLOOKUP(C76,игроки1,9,0)</f>
        <v>14.577450584913271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1</v>
      </c>
    </row>
    <row r="77" spans="1:24" ht="12.75" customHeight="1">
      <c r="A77" s="13">
        <v>73</v>
      </c>
      <c r="B77" s="13"/>
      <c r="C77" s="9" t="s">
        <v>374</v>
      </c>
      <c r="D77" s="9"/>
      <c r="E77" s="14">
        <f>VLOOKUP(C77,Spisok!$A$1:$AA$9624,5,0)</f>
        <v>1326.2950964345096</v>
      </c>
      <c r="F77" s="8">
        <f>VLOOKUP(C77,Spisok!$A$1:$AA$9624,2,0)</f>
        <v>0</v>
      </c>
      <c r="G77" s="8" t="str">
        <f>VLOOKUP(C77,Spisok!$A$1:$AA$9624,4,0)</f>
        <v>GBR</v>
      </c>
      <c r="H77" s="10"/>
      <c r="I77" s="10">
        <v>15.500000000000002</v>
      </c>
      <c r="J77" s="10">
        <v>19.384774894493201</v>
      </c>
      <c r="K77" s="10">
        <f>LARGE(M77:W77,1)+LARGE(M77:W77,2)+LARGE(M77:W77,3)+LARGE(M77:W77,4)+LARGE(M77:W77,5)</f>
        <v>0</v>
      </c>
      <c r="L77" s="5">
        <f>SUM(H77:K77)</f>
        <v>34.884774894493205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>
        <v>42</v>
      </c>
      <c r="C78" s="9" t="s">
        <v>357</v>
      </c>
      <c r="D78" s="9"/>
      <c r="E78" s="14">
        <f>VLOOKUP(C78,Spisok!$A$1:$AA$9624,5,0)</f>
        <v>1355.4506337588132</v>
      </c>
      <c r="F78" s="8">
        <f>VLOOKUP(C78,Spisok!$A$1:$AA$9624,2,0)</f>
        <v>0</v>
      </c>
      <c r="G78" s="8" t="str">
        <f>VLOOKUP(C78,Spisok!$A$1:$AA$9624,4,0)</f>
        <v>LAT</v>
      </c>
      <c r="H78" s="10"/>
      <c r="I78" s="10">
        <v>4.1858112200453768</v>
      </c>
      <c r="J78" s="10">
        <v>16.993611390540689</v>
      </c>
      <c r="K78" s="10">
        <f>LARGE(M78:W78,1)+LARGE(M78:W78,2)+LARGE(M78:W78,3)+LARGE(M78:W78,4)+LARGE(M78:W78,5)</f>
        <v>12.449286550721943</v>
      </c>
      <c r="L78" s="5">
        <f>SUM(H78:K78)</f>
        <v>33.628709161308009</v>
      </c>
      <c r="M78" s="10">
        <f>VLOOKUP(C78,игроки1,7,0)</f>
        <v>0</v>
      </c>
      <c r="N78" s="10">
        <f>VLOOKUP(C78,игроки1,9,0)</f>
        <v>9.6494272821936828</v>
      </c>
      <c r="O78" s="10">
        <f>VLOOKUP(C78,игроки1,11,0)</f>
        <v>0</v>
      </c>
      <c r="P78" s="10">
        <f>VLOOKUP(C78,игроки1,13,0)</f>
        <v>2.7998592685282606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0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2</v>
      </c>
    </row>
    <row r="79" spans="1:24" ht="12.75" customHeight="1">
      <c r="A79" s="13">
        <v>75</v>
      </c>
      <c r="B79" s="13"/>
      <c r="C79" s="9" t="s">
        <v>344</v>
      </c>
      <c r="D79" s="9"/>
      <c r="E79" s="45">
        <f>VLOOKUP(C79,Spisok!$A$1:$AA$9624,5,0)</f>
        <v>1316.7859922327027</v>
      </c>
      <c r="F79" s="8">
        <f>VLOOKUP(C79,Spisok!$A$1:$AA$9624,2,0)</f>
        <v>0</v>
      </c>
      <c r="G79" s="8" t="str">
        <f>VLOOKUP(C79,Spisok!$A$1:$AA$9624,4,0)</f>
        <v>GBR</v>
      </c>
      <c r="H79" s="10">
        <v>11.978928080622996</v>
      </c>
      <c r="I79" s="10">
        <v>21.011131725417439</v>
      </c>
      <c r="J79" s="10">
        <v>0</v>
      </c>
      <c r="K79" s="10">
        <f>LARGE(M79:W79,1)+LARGE(M79:W79,2)+LARGE(M79:W79,3)+LARGE(M79:W79,4)+LARGE(M79:W79,5)</f>
        <v>0</v>
      </c>
      <c r="L79" s="5">
        <f>SUM(H79:K79)</f>
        <v>32.990059806040435</v>
      </c>
      <c r="M79" s="10">
        <f>VLOOKUP(C79,игроки1,7,0)</f>
        <v>0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0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0</v>
      </c>
    </row>
    <row r="80" spans="1:24" ht="12.75" customHeight="1">
      <c r="A80" s="13">
        <v>76</v>
      </c>
      <c r="B80" s="13"/>
      <c r="C80" s="9" t="s">
        <v>322</v>
      </c>
      <c r="D80" s="9" t="s">
        <v>221</v>
      </c>
      <c r="E80" s="14">
        <f>VLOOKUP(C80,Spisok!$A$1:$AA$9624,5,0)</f>
        <v>1681.5959954696116</v>
      </c>
      <c r="F80" s="8" t="str">
        <f>VLOOKUP(C80,Spisok!$A$1:$AA$9624,2,0)</f>
        <v>GM</v>
      </c>
      <c r="G80" s="8" t="str">
        <f>VLOOKUP(C80,Spisok!$A$1:$AA$9624,4,0)</f>
        <v>LAT</v>
      </c>
      <c r="H80" s="10">
        <v>0</v>
      </c>
      <c r="I80" s="10">
        <v>0</v>
      </c>
      <c r="J80" s="10">
        <v>32.969619287319908</v>
      </c>
      <c r="K80" s="10">
        <f>LARGE(M80:W80,1)+LARGE(M80:W80,2)+LARGE(M80:W80,3)+LARGE(M80:W80,4)+LARGE(M80:W80,5)</f>
        <v>0</v>
      </c>
      <c r="L80" s="5">
        <f>SUM(H80:K80)</f>
        <v>32.969619287319908</v>
      </c>
      <c r="M80" s="10">
        <f>VLOOKUP(C80,игроки1,7,0)</f>
        <v>0</v>
      </c>
      <c r="N80" s="10">
        <f>VLOOKUP(C80,игроки1,9,0)</f>
        <v>0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0</v>
      </c>
    </row>
    <row r="81" spans="1:24" ht="12.75" customHeight="1">
      <c r="A81" s="13">
        <v>77</v>
      </c>
      <c r="B81" s="13"/>
      <c r="C81" s="9" t="s">
        <v>126</v>
      </c>
      <c r="D81" s="9" t="s">
        <v>332</v>
      </c>
      <c r="E81" s="14">
        <f>VLOOKUP(C81,Spisok!$A$1:$AA$9624,5,0)</f>
        <v>1398</v>
      </c>
      <c r="F81" s="8">
        <f>VLOOKUP(C81,Spisok!$A$1:$AA$9624,2,0)</f>
        <v>0</v>
      </c>
      <c r="G81" s="8" t="str">
        <f>VLOOKUP(C81,Spisok!$A$1:$AA$9624,4,0)</f>
        <v>LAT</v>
      </c>
      <c r="H81" s="10">
        <v>5.691282360897576</v>
      </c>
      <c r="I81" s="10">
        <v>9.6796972703304682</v>
      </c>
      <c r="J81" s="10">
        <v>14.385059845905648</v>
      </c>
      <c r="K81" s="10">
        <f>LARGE(M81:W81,1)+LARGE(M81:W81,2)+LARGE(M81:W81,3)+LARGE(M81:W81,4)+LARGE(M81:W81,5)</f>
        <v>0</v>
      </c>
      <c r="L81" s="5">
        <f>SUM(H81:K81)</f>
        <v>29.75603947713369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382</v>
      </c>
      <c r="D82" s="9"/>
      <c r="E82" s="14">
        <f>VLOOKUP(C82,Spisok!$A$1:$AA$9624,5,0)</f>
        <v>1307.9623567247625</v>
      </c>
      <c r="F82" s="8">
        <f>VLOOKUP(C82,Spisok!$A$1:$AA$9624,2,0)</f>
        <v>0</v>
      </c>
      <c r="G82" s="8" t="str">
        <f>VLOOKUP(C82,Spisok!$A$1:$AA$9624,4,0)</f>
        <v>EST</v>
      </c>
      <c r="H82" s="10"/>
      <c r="I82" s="10"/>
      <c r="J82" s="10">
        <v>29.120459972034183</v>
      </c>
      <c r="K82" s="10">
        <f>LARGE(M82:W82,1)+LARGE(M82:W82,2)+LARGE(M82:W82,3)+LARGE(M82:W82,4)+LARGE(M82:W82,5)</f>
        <v>0</v>
      </c>
      <c r="L82" s="5">
        <f>SUM(H82:K82)</f>
        <v>29.120459972034183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/>
      <c r="C83" s="9" t="s">
        <v>355</v>
      </c>
      <c r="D83" s="9"/>
      <c r="E83" s="45">
        <f>VLOOKUP(C83,Spisok!$A$1:$AA$9624,5,0)</f>
        <v>1496.9170995056852</v>
      </c>
      <c r="F83" s="8">
        <f>VLOOKUP(C83,Spisok!$A$1:$AA$9624,2,0)</f>
        <v>0</v>
      </c>
      <c r="G83" s="8" t="str">
        <f>VLOOKUP(C83,Spisok!$A$1:$AA$9624,4,0)</f>
        <v>LAT</v>
      </c>
      <c r="H83" s="10"/>
      <c r="I83" s="10">
        <v>28.560029301729326</v>
      </c>
      <c r="J83" s="10">
        <v>0</v>
      </c>
      <c r="K83" s="10">
        <f>LARGE(M83:W83,1)+LARGE(M83:W83,2)+LARGE(M83:W83,3)+LARGE(M83:W83,4)+LARGE(M83:W83,5)</f>
        <v>0</v>
      </c>
      <c r="L83" s="5">
        <f>SUM(H83:K83)</f>
        <v>28.560029301729326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0</v>
      </c>
      <c r="S83" s="10">
        <f>VLOOKUP(C83,игроки1,19,0)</f>
        <v>0</v>
      </c>
      <c r="T83" s="10">
        <f>VLOOKUP(C83,игроки1,21,0)</f>
        <v>0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0</v>
      </c>
    </row>
    <row r="84" spans="1:24" ht="12.75" customHeight="1">
      <c r="A84" s="13">
        <v>80</v>
      </c>
      <c r="B84" s="13">
        <v>57</v>
      </c>
      <c r="C84" s="9" t="s">
        <v>386</v>
      </c>
      <c r="D84" s="9"/>
      <c r="E84" s="14">
        <f>VLOOKUP(C84,Spisok!$A$1:$AA$9624,5,0)</f>
        <v>1280.2271415025832</v>
      </c>
      <c r="F84" s="8">
        <f>VLOOKUP(C84,Spisok!$A$1:$AA$9624,2,0)</f>
        <v>0</v>
      </c>
      <c r="G84" s="8" t="str">
        <f>VLOOKUP(C84,Spisok!$A$1:$AA$9624,4,0)</f>
        <v>GBR</v>
      </c>
      <c r="H84" s="10"/>
      <c r="I84" s="10"/>
      <c r="J84" s="10">
        <v>24.295141066244465</v>
      </c>
      <c r="K84" s="10">
        <f>LARGE(M84:W84,1)+LARGE(M84:W84,2)+LARGE(M84:W84,3)+LARGE(M84:W84,4)+LARGE(M84:W84,5)</f>
        <v>2.5996391668033461</v>
      </c>
      <c r="L84" s="5">
        <f>SUM(H84:K84)</f>
        <v>26.894780233047811</v>
      </c>
      <c r="M84" s="10">
        <f>VLOOKUP(C84,игроки1,7,0)</f>
        <v>0</v>
      </c>
      <c r="N84" s="10">
        <f>VLOOKUP(C84,игроки1,9,0)</f>
        <v>2.5996391668033461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1</v>
      </c>
    </row>
    <row r="85" spans="1:24" ht="12.75" customHeight="1">
      <c r="A85" s="13">
        <v>81</v>
      </c>
      <c r="B85" s="13"/>
      <c r="C85" s="9" t="s">
        <v>347</v>
      </c>
      <c r="D85" s="9"/>
      <c r="E85" s="14">
        <f>VLOOKUP(C85,Spisok!$A$1:$AA$9624,5,0)</f>
        <v>1182.3276313328258</v>
      </c>
      <c r="F85" s="8">
        <f>VLOOKUP(C85,Spisok!$A$1:$AA$9624,2,0)</f>
        <v>0</v>
      </c>
      <c r="G85" s="8" t="str">
        <f>VLOOKUP(C85,Spisok!$A$1:$AA$9624,4,0)</f>
        <v>GBR</v>
      </c>
      <c r="H85" s="10">
        <v>2.9317572892040977</v>
      </c>
      <c r="I85" s="10">
        <v>7.9796264855687609</v>
      </c>
      <c r="J85" s="10">
        <v>14.358109975131253</v>
      </c>
      <c r="K85" s="10">
        <f>LARGE(M85:W85,1)+LARGE(M85:W85,2)+LARGE(M85:W85,3)+LARGE(M85:W85,4)+LARGE(M85:W85,5)</f>
        <v>0</v>
      </c>
      <c r="L85" s="5">
        <f>SUM(H85:K85)</f>
        <v>25.269493749904111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0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0</v>
      </c>
      <c r="T85" s="10">
        <f>VLOOKUP(C85,игроки1,21,0)</f>
        <v>0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0</v>
      </c>
    </row>
    <row r="86" spans="1:24" ht="12.75" customHeight="1">
      <c r="A86" s="13">
        <v>82</v>
      </c>
      <c r="B86" s="13">
        <v>27</v>
      </c>
      <c r="C86" s="9" t="s">
        <v>408</v>
      </c>
      <c r="D86" s="9"/>
      <c r="E86" s="14">
        <f>VLOOKUP(C86,Spisok!$A$1:$AA$9624,5,0)</f>
        <v>1147.2686725309654</v>
      </c>
      <c r="F86" s="8">
        <f>VLOOKUP(C86,Spisok!$A$1:$AA$9624,2,0)</f>
        <v>0</v>
      </c>
      <c r="G86" s="8" t="str">
        <f>VLOOKUP(C86,Spisok!$A$1:$AA$9624,4,0)</f>
        <v>FIN</v>
      </c>
      <c r="H86" s="10"/>
      <c r="I86" s="10"/>
      <c r="J86" s="10"/>
      <c r="K86" s="10">
        <f>LARGE(M86:W86,1)+LARGE(M86:W86,2)+LARGE(M86:W86,3)+LARGE(M86:W86,4)+LARGE(M86:W86,5)</f>
        <v>22.932687087253093</v>
      </c>
      <c r="L86" s="5">
        <f>SUM(H86:K86)</f>
        <v>22.932687087253093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22.932687087253093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0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1</v>
      </c>
    </row>
    <row r="87" spans="1:24" ht="12.75" customHeight="1">
      <c r="A87" s="13">
        <v>83</v>
      </c>
      <c r="B87" s="13">
        <v>32</v>
      </c>
      <c r="C87" s="9" t="s">
        <v>385</v>
      </c>
      <c r="D87" s="9"/>
      <c r="E87" s="14">
        <f>VLOOKUP(C87,Spisok!$A$1:$AA$9624,5,0)</f>
        <v>1209.1731578805211</v>
      </c>
      <c r="F87" s="8">
        <f>VLOOKUP(C87,Spisok!$A$1:$AA$9624,2,0)</f>
        <v>0</v>
      </c>
      <c r="G87" s="8" t="str">
        <f>VLOOKUP(C87,Spisok!$A$1:$AA$9624,4,0)</f>
        <v>LAT</v>
      </c>
      <c r="H87" s="10"/>
      <c r="I87" s="10"/>
      <c r="J87" s="10">
        <v>3.1337878378127066</v>
      </c>
      <c r="K87" s="10">
        <f>LARGE(M87:W87,1)+LARGE(M87:W87,2)+LARGE(M87:W87,3)+LARGE(M87:W87,4)+LARGE(M87:W87,5)</f>
        <v>19.747870068039063</v>
      </c>
      <c r="L87" s="5">
        <f>SUM(H87:K87)</f>
        <v>22.881657905851771</v>
      </c>
      <c r="M87" s="10">
        <f>VLOOKUP(C87,игроки1,7,0)</f>
        <v>0</v>
      </c>
      <c r="N87" s="10">
        <f>VLOOKUP(C87,игроки1,9,0)</f>
        <v>1.8313503238524362</v>
      </c>
      <c r="O87" s="10">
        <f>VLOOKUP(C87,игроки1,11,0)</f>
        <v>0</v>
      </c>
      <c r="P87" s="10">
        <f>VLOOKUP(C87,игроки1,13,0)</f>
        <v>17.916519744186626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0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2</v>
      </c>
    </row>
    <row r="88" spans="1:24" ht="12.75" customHeight="1">
      <c r="A88" s="13">
        <v>84</v>
      </c>
      <c r="B88" s="13"/>
      <c r="C88" s="9" t="s">
        <v>130</v>
      </c>
      <c r="D88" s="9"/>
      <c r="E88" s="45">
        <f>VLOOKUP(C88,Spisok!$A$1:$AA$9624,5,0)</f>
        <v>1900</v>
      </c>
      <c r="F88" s="8" t="str">
        <f>VLOOKUP(C88,Spisok!$A$1:$AA$9624,2,0)</f>
        <v>IM</v>
      </c>
      <c r="G88" s="8" t="str">
        <f>VLOOKUP(C88,Spisok!$A$1:$AA$9624,4,0)</f>
        <v>LAT</v>
      </c>
      <c r="H88" s="10"/>
      <c r="I88" s="10">
        <v>22.143468358661654</v>
      </c>
      <c r="J88" s="10">
        <v>0</v>
      </c>
      <c r="K88" s="10">
        <f>LARGE(M88:W88,1)+LARGE(M88:W88,2)+LARGE(M88:W88,3)+LARGE(M88:W88,4)+LARGE(M88:W88,5)</f>
        <v>0</v>
      </c>
      <c r="L88" s="5">
        <f>SUM(H88:K88)</f>
        <v>22.143468358661654</v>
      </c>
      <c r="M88" s="10">
        <f>VLOOKUP(C88,игроки1,7,0)</f>
        <v>0</v>
      </c>
      <c r="N88" s="10">
        <f>VLOOKUP(C88,игроки1,9,0)</f>
        <v>0</v>
      </c>
      <c r="O88" s="10">
        <f>VLOOKUP(C88,игроки1,11,0)</f>
        <v>0</v>
      </c>
      <c r="P88" s="10">
        <f>VLOOKUP(C88,игроки1,13,0)</f>
        <v>0</v>
      </c>
      <c r="Q88" s="10">
        <f>VLOOKUP(C88,игроки1,15,0)</f>
        <v>0</v>
      </c>
      <c r="R88" s="10">
        <f>VLOOKUP(C88,игроки1,17,0)</f>
        <v>0</v>
      </c>
      <c r="S88" s="10">
        <f>VLOOKUP(C88,игроки1,19,0)</f>
        <v>0</v>
      </c>
      <c r="T88" s="10">
        <f>VLOOKUP(C88,игроки1,21,0)</f>
        <v>0</v>
      </c>
      <c r="U88" s="10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0</v>
      </c>
    </row>
    <row r="89" spans="1:24" ht="12.75" customHeight="1">
      <c r="A89" s="13">
        <v>85</v>
      </c>
      <c r="B89" s="13">
        <v>46</v>
      </c>
      <c r="C89" s="9" t="s">
        <v>384</v>
      </c>
      <c r="D89" s="9"/>
      <c r="E89" s="14">
        <f>VLOOKUP(C89,Spisok!$A$1:$AA$9624,5,0)</f>
        <v>1140.5800242647392</v>
      </c>
      <c r="F89" s="8">
        <f>VLOOKUP(C89,Spisok!$A$1:$AA$9624,2,0)</f>
        <v>0</v>
      </c>
      <c r="G89" s="8" t="str">
        <f>VLOOKUP(C89,Spisok!$A$1:$AA$9624,4,0)</f>
        <v>EST</v>
      </c>
      <c r="H89" s="10"/>
      <c r="I89" s="10"/>
      <c r="J89" s="10">
        <v>11.015781410775284</v>
      </c>
      <c r="K89" s="10">
        <f>LARGE(M89:W89,1)+LARGE(M89:W89,2)+LARGE(M89:W89,3)+LARGE(M89:W89,4)+LARGE(M89:W89,5)</f>
        <v>10.851286352218313</v>
      </c>
      <c r="L89" s="5">
        <f>SUM(H89:K89)</f>
        <v>21.867067762993599</v>
      </c>
      <c r="M89" s="10">
        <f>VLOOKUP(C89,игроки1,7,0)</f>
        <v>3.8986354775828462</v>
      </c>
      <c r="N89" s="10">
        <f>VLOOKUP(C89,игроки1,9,0)</f>
        <v>1.0651868860824085</v>
      </c>
      <c r="O89" s="10">
        <f>VLOOKUP(C89,игроки1,11,0)</f>
        <v>0</v>
      </c>
      <c r="P89" s="10">
        <f>VLOOKUP(C89,игроки1,13,0)</f>
        <v>5.8874639885530593</v>
      </c>
      <c r="Q89" s="10">
        <f>VLOOKUP(C89,игроки1,15,0)</f>
        <v>0</v>
      </c>
      <c r="R89" s="10">
        <f>VLOOKUP(C89,игроки1,17,0)</f>
        <v>0</v>
      </c>
      <c r="S89" s="10">
        <f>VLOOKUP(C89,игроки1,19,0)</f>
        <v>0</v>
      </c>
      <c r="T89" s="10">
        <f>VLOOKUP(C89,игроки1,21,0)</f>
        <v>0</v>
      </c>
      <c r="U89" s="10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3</v>
      </c>
    </row>
    <row r="90" spans="1:24" ht="12.75" customHeight="1">
      <c r="A90" s="13">
        <v>86</v>
      </c>
      <c r="B90" s="13"/>
      <c r="C90" s="9" t="s">
        <v>376</v>
      </c>
      <c r="D90" s="9"/>
      <c r="E90" s="14">
        <f>VLOOKUP(C90,Spisok!$A$1:$AA$9624,5,0)</f>
        <v>1141.9206632319947</v>
      </c>
      <c r="F90" s="8">
        <f>VLOOKUP(C90,Spisok!$A$1:$AA$9624,2,0)</f>
        <v>0</v>
      </c>
      <c r="G90" s="8" t="str">
        <f>VLOOKUP(C90,Spisok!$A$1:$AA$9624,4,0)</f>
        <v>GBR</v>
      </c>
      <c r="H90" s="10"/>
      <c r="I90" s="10">
        <v>3.2096474953617813</v>
      </c>
      <c r="J90" s="10">
        <v>17.638958485326292</v>
      </c>
      <c r="K90" s="10">
        <f>LARGE(M90:W90,1)+LARGE(M90:W90,2)+LARGE(M90:W90,3)+LARGE(M90:W90,4)+LARGE(M90:W90,5)</f>
        <v>0</v>
      </c>
      <c r="L90" s="5">
        <f>SUM(H90:K90)</f>
        <v>20.848605980688074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0</v>
      </c>
      <c r="Q90" s="10">
        <f>VLOOKUP(C90,игроки1,15,0)</f>
        <v>0</v>
      </c>
      <c r="R90" s="10">
        <f>VLOOKUP(C90,игроки1,17,0)</f>
        <v>0</v>
      </c>
      <c r="S90" s="10">
        <f>VLOOKUP(C90,игроки1,19,0)</f>
        <v>0</v>
      </c>
      <c r="T90" s="10">
        <f>VLOOKUP(C90,игроки1,21,0)</f>
        <v>0</v>
      </c>
      <c r="U90" s="10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0</v>
      </c>
    </row>
    <row r="91" spans="1:24" ht="12.75" customHeight="1">
      <c r="A91" s="13">
        <v>87</v>
      </c>
      <c r="B91" s="13">
        <v>53</v>
      </c>
      <c r="C91" s="9" t="s">
        <v>392</v>
      </c>
      <c r="D91" s="9"/>
      <c r="E91" s="14">
        <f>VLOOKUP(C91,Spisok!$A$1:$AA$9624,5,0)</f>
        <v>1289.6594753491315</v>
      </c>
      <c r="F91" s="8">
        <f>VLOOKUP(C91,Spisok!$A$1:$AA$9624,2,0)</f>
        <v>0</v>
      </c>
      <c r="G91" s="8" t="str">
        <f>VLOOKUP(C91,Spisok!$A$1:$AA$9624,4,0)</f>
        <v>LAT</v>
      </c>
      <c r="H91" s="10"/>
      <c r="I91" s="10"/>
      <c r="J91" s="10">
        <v>12.543062485150868</v>
      </c>
      <c r="K91" s="10">
        <f>LARGE(M91:W91,1)+LARGE(M91:W91,2)+LARGE(M91:W91,3)+LARGE(M91:W91,4)+LARGE(M91:W91,5)</f>
        <v>7.2663000785545959</v>
      </c>
      <c r="L91" s="5">
        <f>SUM(H91:K91)</f>
        <v>19.809362563705463</v>
      </c>
      <c r="M91" s="10">
        <f>VLOOKUP(C91,игроки1,7,0)</f>
        <v>0</v>
      </c>
      <c r="N91" s="10">
        <f>VLOOKUP(C91,игроки1,9,0)</f>
        <v>7.2663000785545959</v>
      </c>
      <c r="O91" s="10">
        <f>VLOOKUP(C91,игроки1,11,0)</f>
        <v>0</v>
      </c>
      <c r="P91" s="10">
        <f>VLOOKUP(C91,игроки1,13,0)</f>
        <v>0</v>
      </c>
      <c r="Q91" s="10">
        <f>VLOOKUP(C91,игроки1,15,0)</f>
        <v>0</v>
      </c>
      <c r="R91" s="10">
        <f>VLOOKUP(C91,игроки1,17,0)</f>
        <v>0</v>
      </c>
      <c r="S91" s="10">
        <f>VLOOKUP(C91,игроки1,19,0)</f>
        <v>0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1</v>
      </c>
    </row>
    <row r="92" spans="1:24" ht="12.75" customHeight="1">
      <c r="A92" s="13">
        <v>88</v>
      </c>
      <c r="B92" s="13"/>
      <c r="C92" s="9" t="s">
        <v>302</v>
      </c>
      <c r="D92" s="9" t="s">
        <v>331</v>
      </c>
      <c r="E92" s="45">
        <f>VLOOKUP(C92,Spisok!$A$1:$AA$9624,5,0)</f>
        <v>1121.1288967650528</v>
      </c>
      <c r="F92" s="8">
        <f>VLOOKUP(C92,Spisok!$A$1:$AA$9624,2,0)</f>
        <v>0</v>
      </c>
      <c r="G92" s="8" t="str">
        <f>VLOOKUP(C92,Spisok!$A$1:$AA$9624,4,0)</f>
        <v>GER</v>
      </c>
      <c r="H92" s="10">
        <v>8.9214535806232433</v>
      </c>
      <c r="I92" s="10">
        <v>10.409968435485501</v>
      </c>
      <c r="J92" s="10">
        <v>0</v>
      </c>
      <c r="K92" s="10">
        <f>LARGE(M92:W92,1)+LARGE(M92:W92,2)+LARGE(M92:W92,3)+LARGE(M92:W92,4)+LARGE(M92:W92,5)</f>
        <v>0</v>
      </c>
      <c r="L92" s="5">
        <f>SUM(H92:K92)</f>
        <v>19.331422016108746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0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0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0</v>
      </c>
    </row>
    <row r="93" spans="1:24" ht="12.75" customHeight="1">
      <c r="A93" s="13">
        <v>89</v>
      </c>
      <c r="B93" s="13"/>
      <c r="C93" s="9" t="s">
        <v>320</v>
      </c>
      <c r="D93" s="9"/>
      <c r="E93" s="104">
        <f>VLOOKUP(C93,Spisok!$A$1:$AA$9624,5,0)</f>
        <v>1667.4235639859994</v>
      </c>
      <c r="F93" s="105" t="str">
        <f>VLOOKUP(C93,Spisok!$A$1:$AA$9624,2,0)</f>
        <v>IM</v>
      </c>
      <c r="G93" s="105" t="str">
        <f>VLOOKUP(C93,Spisok!$A$1:$AA$9624,4,0)</f>
        <v>LAT</v>
      </c>
      <c r="H93" s="10"/>
      <c r="I93" s="10"/>
      <c r="J93" s="10">
        <v>18.942444010107206</v>
      </c>
      <c r="K93" s="10">
        <f>LARGE(M93:W93,1)+LARGE(M93:W93,2)+LARGE(M93:W93,3)+LARGE(M93:W93,4)+LARGE(M93:W93,5)</f>
        <v>0</v>
      </c>
      <c r="L93" s="5">
        <f>SUM(H93:K93)</f>
        <v>18.942444010107206</v>
      </c>
      <c r="M93" s="10">
        <f>VLOOKUP(C93,игроки1,7,0)</f>
        <v>0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41">
        <f>VLOOKUP(C93,игроки1,15,0)</f>
        <v>0</v>
      </c>
      <c r="R93" s="41">
        <f>VLOOKUP(C93,игроки1,17,0)</f>
        <v>0</v>
      </c>
      <c r="S93" s="41">
        <f>VLOOKUP(C93,игроки1,19,0)</f>
        <v>0</v>
      </c>
      <c r="T93" s="41">
        <f>VLOOKUP(C93,игроки1,21,0)</f>
        <v>0</v>
      </c>
      <c r="U93" s="41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0</v>
      </c>
    </row>
    <row r="94" spans="1:24" ht="12.75" customHeight="1">
      <c r="A94" s="13">
        <v>90</v>
      </c>
      <c r="B94" s="13"/>
      <c r="C94" s="9" t="s">
        <v>371</v>
      </c>
      <c r="D94" s="9"/>
      <c r="E94" s="14">
        <f>VLOOKUP(C94,Spisok!$A$1:$AA$9624,5,0)</f>
        <v>1278</v>
      </c>
      <c r="F94" s="8">
        <f>VLOOKUP(C94,Spisok!$A$1:$AA$9624,2,0)</f>
        <v>0</v>
      </c>
      <c r="G94" s="8" t="str">
        <f>VLOOKUP(C94,Spisok!$A$1:$AA$9624,4,0)</f>
        <v>LAT</v>
      </c>
      <c r="H94" s="10"/>
      <c r="I94" s="10">
        <v>0.24034566567647861</v>
      </c>
      <c r="J94" s="10">
        <v>18.516038459986344</v>
      </c>
      <c r="K94" s="10">
        <f>LARGE(M94:W94,1)+LARGE(M94:W94,2)+LARGE(M94:W94,3)+LARGE(M94:W94,4)+LARGE(M94:W94,5)</f>
        <v>0</v>
      </c>
      <c r="L94" s="5">
        <f>SUM(H94:K94)</f>
        <v>18.756384125662823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/>
      <c r="C95" s="9" t="s">
        <v>373</v>
      </c>
      <c r="D95" s="9"/>
      <c r="E95" s="14">
        <f>VLOOKUP(C95,Spisok!$A$1:$AA$9624,5,0)</f>
        <v>1291</v>
      </c>
      <c r="F95" s="8">
        <f>VLOOKUP(C95,Spisok!$A$1:$AA$9624,2,0)</f>
        <v>0</v>
      </c>
      <c r="G95" s="8" t="str">
        <f>VLOOKUP(C95,Spisok!$A$1:$AA$9624,4,0)</f>
        <v>LAT</v>
      </c>
      <c r="H95" s="10"/>
      <c r="I95" s="10">
        <v>0.97159217669368636</v>
      </c>
      <c r="J95" s="10">
        <v>17.539539641425144</v>
      </c>
      <c r="K95" s="10">
        <f>LARGE(M95:W95,1)+LARGE(M95:W95,2)+LARGE(M95:W95,3)+LARGE(M95:W95,4)+LARGE(M95:W95,5)</f>
        <v>0</v>
      </c>
      <c r="L95" s="5">
        <f>SUM(H95:K95)</f>
        <v>18.51113181811883</v>
      </c>
      <c r="M95" s="10">
        <f>VLOOKUP(C95,игроки1,7,0)</f>
        <v>0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0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0</v>
      </c>
    </row>
    <row r="96" spans="1:24" ht="12.75" customHeight="1">
      <c r="A96" s="13">
        <v>92</v>
      </c>
      <c r="B96" s="13">
        <v>45</v>
      </c>
      <c r="C96" s="9" t="s">
        <v>364</v>
      </c>
      <c r="D96" s="9"/>
      <c r="E96" s="14">
        <f>VLOOKUP(C96,Spisok!$A$1:$AA$9624,5,0)</f>
        <v>1208.5152719574655</v>
      </c>
      <c r="F96" s="8">
        <f>VLOOKUP(C96,Spisok!$A$1:$AA$9624,2,0)</f>
        <v>0</v>
      </c>
      <c r="G96" s="8" t="str">
        <f>VLOOKUP(C96,Spisok!$A$1:$AA$9624,4,0)</f>
        <v>LAT</v>
      </c>
      <c r="H96" s="10"/>
      <c r="I96" s="10">
        <v>4.1393270975848102</v>
      </c>
      <c r="J96" s="10">
        <v>3.1857474472721057</v>
      </c>
      <c r="K96" s="10">
        <f>LARGE(M96:W96,1)+LARGE(M96:W96,2)+LARGE(M96:W96,3)+LARGE(M96:W96,4)+LARGE(M96:W96,5)</f>
        <v>11.167063541797217</v>
      </c>
      <c r="L96" s="5">
        <f>SUM(H96:K96)</f>
        <v>18.492138086654133</v>
      </c>
      <c r="M96" s="10">
        <f>VLOOKUP(C96,игроки1,7,0)</f>
        <v>0</v>
      </c>
      <c r="N96" s="10">
        <f>VLOOKUP(C96,игроки1,9,0)</f>
        <v>0</v>
      </c>
      <c r="O96" s="10">
        <f>VLOOKUP(C96,игроки1,11,0)</f>
        <v>0</v>
      </c>
      <c r="P96" s="10">
        <f>VLOOKUP(C96,игроки1,13,0)</f>
        <v>11.167063541797217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1</v>
      </c>
    </row>
    <row r="97" spans="1:24" s="28" customFormat="1" ht="12.75" customHeight="1">
      <c r="A97" s="13">
        <v>93</v>
      </c>
      <c r="B97" s="13"/>
      <c r="C97" s="9" t="s">
        <v>79</v>
      </c>
      <c r="D97" s="9"/>
      <c r="E97" s="45">
        <f>VLOOKUP(C97,Spisok!$A$1:$AA$9624,5,0)</f>
        <v>1574.4621104072648</v>
      </c>
      <c r="F97" s="8">
        <f>VLOOKUP(C97,Spisok!$A$1:$AA$9624,2,0)</f>
        <v>0</v>
      </c>
      <c r="G97" s="8" t="str">
        <f>VLOOKUP(C97,Spisok!$A$1:$AA$9624,4,0)</f>
        <v>EST</v>
      </c>
      <c r="H97" s="10">
        <v>18</v>
      </c>
      <c r="I97" s="10">
        <v>0</v>
      </c>
      <c r="J97" s="10">
        <v>0</v>
      </c>
      <c r="K97" s="10">
        <f>LARGE(M97:W97,1)+LARGE(M97:W97,2)+LARGE(M97:W97,3)+LARGE(M97:W97,4)+LARGE(M97:W97,5)</f>
        <v>0</v>
      </c>
      <c r="L97" s="5">
        <f>SUM(H97:K97)</f>
        <v>18</v>
      </c>
      <c r="M97" s="10">
        <f>VLOOKUP(C97,игроки1,7,0)</f>
        <v>0</v>
      </c>
      <c r="N97" s="10">
        <f>VLOOKUP(C97,игроки1,9,0)</f>
        <v>0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0</v>
      </c>
    </row>
    <row r="98" spans="1:24" s="21" customFormat="1" ht="12.75" customHeight="1">
      <c r="A98" s="13">
        <v>94</v>
      </c>
      <c r="B98" s="13">
        <v>55</v>
      </c>
      <c r="C98" s="92" t="s">
        <v>98</v>
      </c>
      <c r="D98" s="92"/>
      <c r="E98" s="91">
        <f>VLOOKUP(C98,Spisok!$A$1:$AA$9624,5,0)</f>
        <v>1349.955760089302</v>
      </c>
      <c r="F98" s="89">
        <f>VLOOKUP(C98,Spisok!$A$1:$AA$9624,2,0)</f>
        <v>0</v>
      </c>
      <c r="G98" s="89" t="str">
        <f>VLOOKUP(C98,Spisok!$A$1:$AA$9624,4,0)</f>
        <v>EST</v>
      </c>
      <c r="H98" s="88"/>
      <c r="I98" s="88">
        <v>4.242845786963434</v>
      </c>
      <c r="J98" s="88">
        <v>9.7757474472721064</v>
      </c>
      <c r="K98" s="88">
        <f>LARGE(M98:W98,1)+LARGE(M98:W98,2)+LARGE(M98:W98,3)+LARGE(M98:W98,4)+LARGE(M98:W98,5)</f>
        <v>3.8241173896010725</v>
      </c>
      <c r="L98" s="90">
        <f>SUM(H98:K98)</f>
        <v>17.842710623836613</v>
      </c>
      <c r="M98" s="88">
        <f>VLOOKUP(C98,игроки1,7,0)</f>
        <v>0</v>
      </c>
      <c r="N98" s="88">
        <f>VLOOKUP(C98,игроки1,9,0)</f>
        <v>0</v>
      </c>
      <c r="O98" s="88">
        <f>VLOOKUP(C98,игроки1,11,0)</f>
        <v>0</v>
      </c>
      <c r="P98" s="88">
        <f>VLOOKUP(C98,игроки1,13,0)</f>
        <v>3.8241173896010725</v>
      </c>
      <c r="Q98" s="87">
        <f>VLOOKUP(C98,игроки1,15,0)</f>
        <v>0</v>
      </c>
      <c r="R98" s="87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87">
        <f>VLOOKUP(C98,игроки1,23,0)</f>
        <v>0</v>
      </c>
      <c r="V98" s="83"/>
      <c r="W98" s="83">
        <f>VLOOKUP(C98,игроки1,25,0)</f>
        <v>0</v>
      </c>
      <c r="X98" s="86">
        <f>COUNTIFS(M98:W98,"&gt;0")</f>
        <v>1</v>
      </c>
    </row>
    <row r="99" spans="1:24" s="21" customFormat="1" ht="12.75" customHeight="1">
      <c r="A99" s="13">
        <v>95</v>
      </c>
      <c r="B99" s="13"/>
      <c r="C99" s="9" t="s">
        <v>289</v>
      </c>
      <c r="D99" s="14"/>
      <c r="E99" s="14">
        <f>VLOOKUP(C99,Spisok!$A$1:$AA$9624,5,0)</f>
        <v>1251.6531432800402</v>
      </c>
      <c r="F99" s="8">
        <f>VLOOKUP(C99,Spisok!$A$1:$AA$9624,2,0)</f>
        <v>0</v>
      </c>
      <c r="G99" s="8" t="str">
        <f>VLOOKUP(C99,Spisok!$A$1:$AA$9624,4,0)</f>
        <v>EST</v>
      </c>
      <c r="H99" s="10">
        <v>0</v>
      </c>
      <c r="I99" s="10">
        <v>3.1765430830851393</v>
      </c>
      <c r="J99" s="10">
        <v>14.46829744377378</v>
      </c>
      <c r="K99" s="10">
        <f>LARGE(M99:W99,1)+LARGE(M99:W99,2)+LARGE(M99:W99,3)+LARGE(M99:W99,4)+LARGE(M99:W99,5)</f>
        <v>0</v>
      </c>
      <c r="L99" s="5">
        <f>SUM(H99:K99)</f>
        <v>17.644840526858921</v>
      </c>
      <c r="M99" s="10">
        <f>VLOOKUP(C99,игроки1,7,0)</f>
        <v>0</v>
      </c>
      <c r="N99" s="10">
        <f>VLOOKUP(C99,игроки1,9,0)</f>
        <v>0</v>
      </c>
      <c r="O99" s="10">
        <f>VLOOKUP(C99,игроки1,11,0)</f>
        <v>0</v>
      </c>
      <c r="P99" s="10">
        <f>VLOOKUP(C99,игроки1,13,0)</f>
        <v>0</v>
      </c>
      <c r="Q99" s="10">
        <f>VLOOKUP(C99,игроки1,15,0)</f>
        <v>0</v>
      </c>
      <c r="R99" s="10">
        <f>VLOOKUP(C99,игроки1,17,0)</f>
        <v>0</v>
      </c>
      <c r="S99" s="10">
        <f>VLOOKUP(C99,игроки1,19,0)</f>
        <v>0</v>
      </c>
      <c r="T99" s="10">
        <f>VLOOKUP(C99,игроки1,21,0)</f>
        <v>0</v>
      </c>
      <c r="U99" s="10">
        <f>VLOOKUP(C99,игроки1,23,0)</f>
        <v>0</v>
      </c>
      <c r="V99" s="18"/>
      <c r="W99" s="18">
        <f>VLOOKUP(C99,игроки1,25,0)</f>
        <v>0</v>
      </c>
      <c r="X99" s="16">
        <f>COUNTIFS(M99:W99,"&gt;0")</f>
        <v>0</v>
      </c>
    </row>
    <row r="100" spans="1:24" s="21" customFormat="1" ht="12.75" customHeight="1">
      <c r="A100" s="13">
        <v>96</v>
      </c>
      <c r="B100" s="13"/>
      <c r="C100" s="9" t="s">
        <v>248</v>
      </c>
      <c r="D100" s="14" t="s">
        <v>277</v>
      </c>
      <c r="E100" s="45">
        <f>VLOOKUP(C100,Spisok!$A$1:$AA$9624,5,0)</f>
        <v>1535.1259964850954</v>
      </c>
      <c r="F100" s="8">
        <f>VLOOKUP(C100,Spisok!$A$1:$AA$9624,2,0)</f>
        <v>0</v>
      </c>
      <c r="G100" s="8" t="str">
        <f>VLOOKUP(C100,Spisok!$A$1:$AA$9624,4,0)</f>
        <v>LAT</v>
      </c>
      <c r="H100" s="10">
        <v>16.458133777837659</v>
      </c>
      <c r="I100" s="10">
        <v>0</v>
      </c>
      <c r="J100" s="10">
        <v>0</v>
      </c>
      <c r="K100" s="10">
        <f>LARGE(M100:W100,1)+LARGE(M100:W100,2)+LARGE(M100:W100,3)+LARGE(M100:W100,4)+LARGE(M100:W100,5)</f>
        <v>0</v>
      </c>
      <c r="L100" s="5">
        <f>SUM(H100:K100)</f>
        <v>16.458133777837659</v>
      </c>
      <c r="M100" s="10">
        <f>VLOOKUP(C100,игроки1,7,0)</f>
        <v>0</v>
      </c>
      <c r="N100" s="10">
        <f>VLOOKUP(C100,игроки1,9,0)</f>
        <v>0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0</v>
      </c>
    </row>
    <row r="101" spans="1:24" s="21" customFormat="1" ht="12.75" customHeight="1">
      <c r="A101" s="13">
        <v>97</v>
      </c>
      <c r="B101" s="13">
        <v>36</v>
      </c>
      <c r="C101" s="9" t="s">
        <v>406</v>
      </c>
      <c r="D101" s="9"/>
      <c r="E101" s="14">
        <f>VLOOKUP(C101,Spisok!$A$1:$AA$9624,5,0)</f>
        <v>1324.0693995905926</v>
      </c>
      <c r="F101" s="8">
        <f>VLOOKUP(C101,Spisok!$A$1:$AA$9624,2,0)</f>
        <v>0</v>
      </c>
      <c r="G101" s="8" t="str">
        <f>VLOOKUP(C101,Spisok!$A$1:$AA$9624,4,0)</f>
        <v>LAT</v>
      </c>
      <c r="H101" s="10"/>
      <c r="I101" s="10"/>
      <c r="J101" s="10"/>
      <c r="K101" s="10">
        <f>LARGE(M101:W101,1)+LARGE(M101:W101,2)+LARGE(M101:W101,3)+LARGE(M101:W101,4)+LARGE(M101:W101,5)</f>
        <v>15.428178257647932</v>
      </c>
      <c r="L101" s="5">
        <f>SUM(H101:K101)</f>
        <v>15.428178257647932</v>
      </c>
      <c r="M101" s="10">
        <f>VLOOKUP(C101,игроки1,7,0)</f>
        <v>0</v>
      </c>
      <c r="N101" s="10">
        <f>VLOOKUP(C101,игроки1,9,0)</f>
        <v>15.428178257647932</v>
      </c>
      <c r="O101" s="10">
        <f>VLOOKUP(C101,игроки1,11,0)</f>
        <v>0</v>
      </c>
      <c r="P101" s="10">
        <f>VLOOKUP(C101,игроки1,13,0)</f>
        <v>0</v>
      </c>
      <c r="Q101" s="10">
        <f>VLOOKUP(C101,игроки1,15,0)</f>
        <v>0</v>
      </c>
      <c r="R101" s="10">
        <f>VLOOKUP(C101,игроки1,17,0)</f>
        <v>0</v>
      </c>
      <c r="S101" s="10">
        <f>VLOOKUP(C101,игроки1,19,0)</f>
        <v>0</v>
      </c>
      <c r="T101" s="10">
        <f>VLOOKUP(C101,игроки1,21,0)</f>
        <v>0</v>
      </c>
      <c r="U101" s="10">
        <f>VLOOKUP(C101,игроки1,23,0)</f>
        <v>0</v>
      </c>
      <c r="V101" s="18"/>
      <c r="W101" s="18">
        <f>VLOOKUP(C101,игроки1,25,0)</f>
        <v>0</v>
      </c>
      <c r="X101" s="16">
        <f>COUNTIFS(M101:W101,"&gt;0")</f>
        <v>1</v>
      </c>
    </row>
    <row r="102" spans="1:24" s="21" customFormat="1" ht="12.75" customHeight="1">
      <c r="A102" s="13">
        <v>98</v>
      </c>
      <c r="B102" s="13"/>
      <c r="C102" s="9" t="s">
        <v>339</v>
      </c>
      <c r="D102" s="9"/>
      <c r="E102" s="14">
        <f>VLOOKUP(C102,Spisok!$A$1:$AA$9624,5,0)</f>
        <v>1266.8801368004906</v>
      </c>
      <c r="F102" s="8">
        <f>VLOOKUP(C102,Spisok!$A$1:$AA$9624,2,0)</f>
        <v>0</v>
      </c>
      <c r="G102" s="8" t="str">
        <f>VLOOKUP(C102,Spisok!$A$1:$AA$9624,4,0)</f>
        <v>LAT</v>
      </c>
      <c r="H102" s="10">
        <v>6.5852842809364551</v>
      </c>
      <c r="I102" s="10">
        <v>3.0489144208836696</v>
      </c>
      <c r="J102" s="10">
        <v>5.4454662002817296</v>
      </c>
      <c r="K102" s="10">
        <f>LARGE(M102:W102,1)+LARGE(M102:W102,2)+LARGE(M102:W102,3)+LARGE(M102:W102,4)+LARGE(M102:W102,5)</f>
        <v>0</v>
      </c>
      <c r="L102" s="5">
        <f>SUM(H102:K102)</f>
        <v>15.079664902101854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/>
      <c r="C103" s="9" t="s">
        <v>388</v>
      </c>
      <c r="D103" s="9"/>
      <c r="E103" s="14">
        <f>VLOOKUP(C103,Spisok!$A$1:$AA$9624,5,0)</f>
        <v>1263.4057432203563</v>
      </c>
      <c r="F103" s="8">
        <f>VLOOKUP(C103,Spisok!$A$1:$AA$9624,2,0)</f>
        <v>0</v>
      </c>
      <c r="G103" s="8" t="str">
        <f>VLOOKUP(C103,Spisok!$A$1:$AA$9624,4,0)</f>
        <v>EST</v>
      </c>
      <c r="H103" s="10"/>
      <c r="I103" s="10"/>
      <c r="J103" s="10">
        <v>14.86605182257356</v>
      </c>
      <c r="K103" s="10">
        <f>LARGE(M103:W103,1)+LARGE(M103:W103,2)+LARGE(M103:W103,3)+LARGE(M103:W103,4)+LARGE(M103:W103,5)</f>
        <v>0</v>
      </c>
      <c r="L103" s="5">
        <f>SUM(H103:K103)</f>
        <v>14.86605182257356</v>
      </c>
      <c r="M103" s="10">
        <f>VLOOKUP(C103,игроки1,7,0)</f>
        <v>0</v>
      </c>
      <c r="N103" s="10">
        <f>VLOOKUP(C103,игроки1,9,0)</f>
        <v>0</v>
      </c>
      <c r="O103" s="10">
        <f>VLOOKUP(C103,игроки1,11,0)</f>
        <v>0</v>
      </c>
      <c r="P103" s="10">
        <f>VLOOKUP(C103,игроки1,13,0)</f>
        <v>0</v>
      </c>
      <c r="Q103" s="10">
        <f>VLOOKUP(C103,игроки1,15,0)</f>
        <v>0</v>
      </c>
      <c r="R103" s="10">
        <f>VLOOKUP(C103,игроки1,17,0)</f>
        <v>0</v>
      </c>
      <c r="S103" s="10">
        <f>VLOOKUP(C103,игроки1,19,0)</f>
        <v>0</v>
      </c>
      <c r="T103" s="10">
        <f>VLOOKUP(C103,игроки1,21,0)</f>
        <v>0</v>
      </c>
      <c r="U103" s="10">
        <f>VLOOKUP(C103,игроки1,23,0)</f>
        <v>0</v>
      </c>
      <c r="V103" s="18"/>
      <c r="W103" s="18">
        <f>VLOOKUP(C103,игроки1,25,0)</f>
        <v>0</v>
      </c>
      <c r="X103" s="16">
        <f>COUNTIFS(M103:W103,"&gt;0")</f>
        <v>0</v>
      </c>
    </row>
    <row r="104" spans="1:24" s="21" customFormat="1" ht="12.75" customHeight="1">
      <c r="A104" s="13">
        <v>100</v>
      </c>
      <c r="B104" s="13"/>
      <c r="C104" s="9" t="s">
        <v>335</v>
      </c>
      <c r="D104" s="9"/>
      <c r="E104" s="45">
        <f>VLOOKUP(C104,Spisok!$A$1:$AA$9624,5,0)</f>
        <v>1194.2653307333908</v>
      </c>
      <c r="F104" s="8">
        <f>VLOOKUP(C104,Spisok!$A$1:$AA$9624,2,0)</f>
        <v>0</v>
      </c>
      <c r="G104" s="8" t="str">
        <f>VLOOKUP(C104,Spisok!$A$1:$AA$9624,4,0)</f>
        <v>LAT</v>
      </c>
      <c r="H104" s="10">
        <v>14.570109035349677</v>
      </c>
      <c r="I104" s="10">
        <v>0</v>
      </c>
      <c r="J104" s="10">
        <v>0</v>
      </c>
      <c r="K104" s="10">
        <f>LARGE(M104:W104,1)+LARGE(M104:W104,2)+LARGE(M104:W104,3)+LARGE(M104:W104,4)+LARGE(M104:W104,5)</f>
        <v>0</v>
      </c>
      <c r="L104" s="5">
        <f>SUM(H104:K104)</f>
        <v>14.570109035349677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0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0</v>
      </c>
    </row>
    <row r="105" spans="1:24" s="21" customFormat="1" ht="12.75" customHeight="1">
      <c r="A105" s="13">
        <v>101</v>
      </c>
      <c r="B105" s="13">
        <v>52</v>
      </c>
      <c r="C105" s="9" t="s">
        <v>99</v>
      </c>
      <c r="D105" s="9" t="s">
        <v>143</v>
      </c>
      <c r="E105" s="14">
        <f>VLOOKUP(C105,Spisok!$A$1:$AA$9624,5,0)</f>
        <v>1405.8113392554042</v>
      </c>
      <c r="F105" s="8">
        <f>VLOOKUP(C105,Spisok!$A$1:$AA$9624,2,0)</f>
        <v>0</v>
      </c>
      <c r="G105" s="8" t="str">
        <f>VLOOKUP(C105,Spisok!$A$1:$AA$9624,4,0)</f>
        <v>EST</v>
      </c>
      <c r="H105" s="10">
        <v>0</v>
      </c>
      <c r="I105" s="10">
        <v>6.3376312266610304</v>
      </c>
      <c r="J105" s="10">
        <v>0</v>
      </c>
      <c r="K105" s="10">
        <f>LARGE(M105:W105,1)+LARGE(M105:W105,2)+LARGE(M105:W105,3)+LARGE(M105:W105,4)+LARGE(M105:W105,5)</f>
        <v>7.9749945797499455</v>
      </c>
      <c r="L105" s="5">
        <f>SUM(H105:K105)</f>
        <v>14.312625806410976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7.9749945797499455</v>
      </c>
      <c r="Q105" s="10">
        <f>VLOOKUP(C105,игроки1,15,0)</f>
        <v>0</v>
      </c>
      <c r="R105" s="10">
        <f>VLOOKUP(C105,игроки1,17,0)</f>
        <v>0</v>
      </c>
      <c r="S105" s="10">
        <f>VLOOKUP(C105,игроки1,19,0)</f>
        <v>0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1</v>
      </c>
    </row>
    <row r="106" spans="1:24" s="21" customFormat="1" ht="12.75" customHeight="1">
      <c r="A106" s="13">
        <v>102</v>
      </c>
      <c r="B106" s="13"/>
      <c r="C106" s="9" t="s">
        <v>194</v>
      </c>
      <c r="D106" s="9"/>
      <c r="E106" s="45">
        <f>VLOOKUP(C106,Spisok!$A$1:$AA$9624,5,0)</f>
        <v>1744</v>
      </c>
      <c r="F106" s="8">
        <f>VLOOKUP(C106,Spisok!$A$1:$AA$9624,2,0)</f>
        <v>0</v>
      </c>
      <c r="G106" s="8" t="str">
        <f>VLOOKUP(C106,Spisok!$A$1:$AA$9624,4,0)</f>
        <v>LAT</v>
      </c>
      <c r="H106" s="10">
        <v>13.983050847457628</v>
      </c>
      <c r="I106" s="10">
        <v>0</v>
      </c>
      <c r="J106" s="10">
        <v>0</v>
      </c>
      <c r="K106" s="10">
        <f>LARGE(M106:W106,1)+LARGE(M106:W106,2)+LARGE(M106:W106,3)+LARGE(M106:W106,4)+LARGE(M106:W106,5)</f>
        <v>0</v>
      </c>
      <c r="L106" s="5">
        <f>SUM(H106:K106)</f>
        <v>13.983050847457628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/>
      <c r="C107" s="14" t="s">
        <v>155</v>
      </c>
      <c r="D107" s="14" t="s">
        <v>163</v>
      </c>
      <c r="E107" s="45">
        <f>VLOOKUP(C107,Spisok!$A$1:$AA$9624,5,0)</f>
        <v>1512.5517466391559</v>
      </c>
      <c r="F107" s="8">
        <f>VLOOKUP(C107,Spisok!$A$1:$AA$9624,2,0)</f>
        <v>0</v>
      </c>
      <c r="G107" s="8" t="str">
        <f>VLOOKUP(C107,Spisok!$A$1:$AA$9624,4,0)</f>
        <v>LAT</v>
      </c>
      <c r="H107" s="10">
        <v>2.2045153303382778</v>
      </c>
      <c r="I107" s="10">
        <v>11.424693058875967</v>
      </c>
      <c r="J107" s="10">
        <v>0</v>
      </c>
      <c r="K107" s="10">
        <f>LARGE(M107:W107,1)+LARGE(M107:W107,2)+LARGE(M107:W107,3)+LARGE(M107:W107,4)+LARGE(M107:W107,5)</f>
        <v>0</v>
      </c>
      <c r="L107" s="5">
        <f>SUM(H107:K107)</f>
        <v>13.629208389214245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0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0</v>
      </c>
    </row>
    <row r="108" spans="1:24" s="21" customFormat="1" ht="12.75" customHeight="1">
      <c r="A108" s="13">
        <v>104</v>
      </c>
      <c r="B108" s="13"/>
      <c r="C108" s="9" t="s">
        <v>398</v>
      </c>
      <c r="D108" s="9"/>
      <c r="E108" s="14">
        <f>VLOOKUP(C108,Spisok!$A$1:$AA$9624,5,0)</f>
        <v>1205.0288563285947</v>
      </c>
      <c r="F108" s="8">
        <f>VLOOKUP(C108,Spisok!$A$1:$AA$9624,2,0)</f>
        <v>0</v>
      </c>
      <c r="G108" s="8" t="str">
        <f>VLOOKUP(C108,Spisok!$A$1:$AA$9624,4,0)</f>
        <v>GBR</v>
      </c>
      <c r="H108" s="10"/>
      <c r="I108" s="10"/>
      <c r="J108" s="10">
        <v>11.978928080622996</v>
      </c>
      <c r="K108" s="10">
        <f>LARGE(M108:W108,1)+LARGE(M108:W108,2)+LARGE(M108:W108,3)+LARGE(M108:W108,4)+LARGE(M108:W108,5)</f>
        <v>0</v>
      </c>
      <c r="L108" s="5">
        <f>SUM(H108:K108)</f>
        <v>11.978928080622996</v>
      </c>
      <c r="M108" s="10">
        <f>VLOOKUP(C108,игроки1,7,0)</f>
        <v>0</v>
      </c>
      <c r="N108" s="10">
        <f>VLOOKUP(C108,игроки1,9,0)</f>
        <v>0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0</v>
      </c>
      <c r="R108" s="10">
        <f>VLOOKUP(C108,игроки1,17,0)</f>
        <v>0</v>
      </c>
      <c r="S108" s="10">
        <f>VLOOKUP(C108,игроки1,19,0)</f>
        <v>0</v>
      </c>
      <c r="T108" s="10">
        <f>VLOOKUP(C108,игроки1,21,0)</f>
        <v>0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0</v>
      </c>
    </row>
    <row r="109" spans="1:24" s="21" customFormat="1" ht="12.75" customHeight="1">
      <c r="A109" s="13">
        <v>105</v>
      </c>
      <c r="B109" s="13"/>
      <c r="C109" s="9" t="s">
        <v>300</v>
      </c>
      <c r="D109" s="9" t="s">
        <v>328</v>
      </c>
      <c r="E109" s="45">
        <f>VLOOKUP(C109,Spisok!$A$1:$AA$9624,5,0)</f>
        <v>1345.9630624599561</v>
      </c>
      <c r="F109" s="8">
        <f>VLOOKUP(C109,Spisok!$A$1:$AA$9624,2,0)</f>
        <v>0</v>
      </c>
      <c r="G109" s="8" t="str">
        <f>VLOOKUP(C109,Spisok!$A$1:$AA$9624,4,0)</f>
        <v>LAT</v>
      </c>
      <c r="H109" s="10">
        <v>11.978874389992685</v>
      </c>
      <c r="I109" s="10">
        <v>0</v>
      </c>
      <c r="J109" s="10">
        <v>0</v>
      </c>
      <c r="K109" s="10">
        <f>LARGE(M109:W109,1)+LARGE(M109:W109,2)+LARGE(M109:W109,3)+LARGE(M109:W109,4)+LARGE(M109:W109,5)</f>
        <v>0</v>
      </c>
      <c r="L109" s="5">
        <f>SUM(H109:K109)</f>
        <v>11.978874389992685</v>
      </c>
      <c r="M109" s="10">
        <f>VLOOKUP(C109,игроки1,7,0)</f>
        <v>0</v>
      </c>
      <c r="N109" s="10">
        <f>VLOOKUP(C109,игроки1,9,0)</f>
        <v>0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0</v>
      </c>
    </row>
    <row r="110" spans="1:24" s="21" customFormat="1" ht="12.75" customHeight="1">
      <c r="A110" s="13">
        <v>106</v>
      </c>
      <c r="B110" s="13"/>
      <c r="C110" s="9" t="s">
        <v>369</v>
      </c>
      <c r="D110" s="9"/>
      <c r="E110" s="45">
        <f>VLOOKUP(C110,Spisok!$A$1:$AA$9624,5,0)</f>
        <v>1261</v>
      </c>
      <c r="F110" s="8">
        <f>VLOOKUP(C110,Spisok!$A$1:$AA$9624,2,0)</f>
        <v>0</v>
      </c>
      <c r="G110" s="8" t="str">
        <f>VLOOKUP(C110,Spisok!$A$1:$AA$9624,4,0)</f>
        <v>LAT</v>
      </c>
      <c r="H110" s="10"/>
      <c r="I110" s="10">
        <v>11.489262371615313</v>
      </c>
      <c r="J110" s="10">
        <v>0</v>
      </c>
      <c r="K110" s="10">
        <f>LARGE(M110:W110,1)+LARGE(M110:W110,2)+LARGE(M110:W110,3)+LARGE(M110:W110,4)+LARGE(M110:W110,5)</f>
        <v>0</v>
      </c>
      <c r="L110" s="5">
        <f>SUM(H110:K110)</f>
        <v>11.489262371615313</v>
      </c>
      <c r="M110" s="10">
        <f>VLOOKUP(C110,игроки1,7,0)</f>
        <v>0</v>
      </c>
      <c r="N110" s="10">
        <f>VLOOKUP(C110,игроки1,9,0)</f>
        <v>0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0</v>
      </c>
    </row>
    <row r="111" spans="1:24" s="21" customFormat="1" ht="12.75" customHeight="1">
      <c r="A111" s="13">
        <v>107</v>
      </c>
      <c r="B111" s="13">
        <v>58</v>
      </c>
      <c r="C111" s="9" t="s">
        <v>354</v>
      </c>
      <c r="D111" s="9"/>
      <c r="E111" s="14">
        <f>VLOOKUP(C111,Spisok!$A$1:$AA$9624,5,0)</f>
        <v>1157.0843266920429</v>
      </c>
      <c r="F111" s="8">
        <f>VLOOKUP(C111,Spisok!$A$1:$AA$9624,2,0)</f>
        <v>0</v>
      </c>
      <c r="G111" s="8" t="str">
        <f>VLOOKUP(C111,Spisok!$A$1:$AA$9624,4,0)</f>
        <v>LAT</v>
      </c>
      <c r="H111" s="10"/>
      <c r="I111" s="10">
        <v>2.980789448990639</v>
      </c>
      <c r="J111" s="10">
        <v>5.904454304305041</v>
      </c>
      <c r="K111" s="10">
        <f>LARGE(M111:W111,1)+LARGE(M111:W111,2)+LARGE(M111:W111,3)+LARGE(M111:W111,4)+LARGE(M111:W111,5)</f>
        <v>2.0808005889702712</v>
      </c>
      <c r="L111" s="5">
        <f>SUM(H111:K111)</f>
        <v>10.966044342265951</v>
      </c>
      <c r="M111" s="10">
        <f>VLOOKUP(C111,игроки1,7,0)</f>
        <v>0</v>
      </c>
      <c r="N111" s="10">
        <f>VLOOKUP(C111,игроки1,9,0)</f>
        <v>0.30097446651042314</v>
      </c>
      <c r="O111" s="10">
        <f>VLOOKUP(C111,игроки1,11,0)</f>
        <v>0</v>
      </c>
      <c r="P111" s="10">
        <f>VLOOKUP(C111,игроки1,13,0)</f>
        <v>1.7798261224598479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2</v>
      </c>
    </row>
    <row r="112" spans="1:24" s="21" customFormat="1" ht="12.75" customHeight="1">
      <c r="A112" s="13">
        <v>108</v>
      </c>
      <c r="B112" s="13"/>
      <c r="C112" s="9" t="s">
        <v>350</v>
      </c>
      <c r="D112" s="9"/>
      <c r="E112" s="45">
        <f>VLOOKUP(C112,Spisok!$A$1:$AA$9624,5,0)</f>
        <v>1263.561659460433</v>
      </c>
      <c r="F112" s="8">
        <f>VLOOKUP(C112,Spisok!$A$1:$AA$9624,2,0)</f>
        <v>0</v>
      </c>
      <c r="G112" s="8" t="str">
        <f>VLOOKUP(C112,Spisok!$A$1:$AA$9624,4,0)</f>
        <v>LAT</v>
      </c>
      <c r="H112" s="10"/>
      <c r="I112" s="10">
        <v>10.692961272372298</v>
      </c>
      <c r="J112" s="10">
        <v>0</v>
      </c>
      <c r="K112" s="10">
        <f>LARGE(M112:W112,1)+LARGE(M112:W112,2)+LARGE(M112:W112,3)+LARGE(M112:W112,4)+LARGE(M112:W112,5)</f>
        <v>0</v>
      </c>
      <c r="L112" s="5">
        <f>SUM(H112:K112)</f>
        <v>10.692961272372298</v>
      </c>
      <c r="M112" s="10">
        <f>VLOOKUP(C112,игроки1,7,0)</f>
        <v>0</v>
      </c>
      <c r="N112" s="10">
        <f>VLOOKUP(C112,игроки1,9,0)</f>
        <v>0</v>
      </c>
      <c r="O112" s="10">
        <f>VLOOKUP(C112,игроки1,11,0)</f>
        <v>0</v>
      </c>
      <c r="P112" s="10">
        <f>VLOOKUP(C112,игроки1,13,0)</f>
        <v>0</v>
      </c>
      <c r="Q112" s="10">
        <f>VLOOKUP(C112,игроки1,15,0)</f>
        <v>0</v>
      </c>
      <c r="R112" s="10">
        <f>VLOOKUP(C112,игроки1,17,0)</f>
        <v>0</v>
      </c>
      <c r="S112" s="10">
        <f>VLOOKUP(C112,игроки1,19,0)</f>
        <v>0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0</v>
      </c>
    </row>
    <row r="113" spans="1:24" s="21" customFormat="1" ht="12.75" customHeight="1">
      <c r="A113" s="13">
        <v>109</v>
      </c>
      <c r="B113" s="13"/>
      <c r="C113" s="9" t="s">
        <v>375</v>
      </c>
      <c r="D113" s="9"/>
      <c r="E113" s="45">
        <f>VLOOKUP(C113,Spisok!$A$1:$AA$9624,5,0)</f>
        <v>1188.9428679973239</v>
      </c>
      <c r="F113" s="8">
        <f>VLOOKUP(C113,Spisok!$A$1:$AA$9624,2,0)</f>
        <v>0</v>
      </c>
      <c r="G113" s="8" t="str">
        <f>VLOOKUP(C113,Spisok!$A$1:$AA$9624,4,0)</f>
        <v>GBR</v>
      </c>
      <c r="H113" s="10"/>
      <c r="I113" s="10">
        <v>10.423197492163011</v>
      </c>
      <c r="J113" s="10">
        <v>0</v>
      </c>
      <c r="K113" s="10">
        <f>LARGE(M113:W113,1)+LARGE(M113:W113,2)+LARGE(M113:W113,3)+LARGE(M113:W113,4)+LARGE(M113:W113,5)</f>
        <v>0</v>
      </c>
      <c r="L113" s="5">
        <f>SUM(H113:K113)</f>
        <v>10.423197492163011</v>
      </c>
      <c r="M113" s="10">
        <f>VLOOKUP(C113,игроки1,7,0)</f>
        <v>0</v>
      </c>
      <c r="N113" s="10">
        <f>VLOOKUP(C113,игроки1,9,0)</f>
        <v>0</v>
      </c>
      <c r="O113" s="10">
        <f>VLOOKUP(C113,игроки1,11,0)</f>
        <v>0</v>
      </c>
      <c r="P113" s="10">
        <f>VLOOKUP(C113,игроки1,13,0)</f>
        <v>0</v>
      </c>
      <c r="Q113" s="10">
        <f>VLOOKUP(C113,игроки1,15,0)</f>
        <v>0</v>
      </c>
      <c r="R113" s="10">
        <f>VLOOKUP(C113,игроки1,17,0)</f>
        <v>0</v>
      </c>
      <c r="S113" s="10">
        <f>VLOOKUP(C113,игроки1,19,0)</f>
        <v>0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0</v>
      </c>
    </row>
    <row r="114" spans="1:24" s="21" customFormat="1" ht="12.75" customHeight="1">
      <c r="A114" s="13">
        <v>110</v>
      </c>
      <c r="B114" s="13">
        <v>50</v>
      </c>
      <c r="C114" s="9" t="s">
        <v>405</v>
      </c>
      <c r="D114" s="9"/>
      <c r="E114" s="14">
        <f>VLOOKUP(C114,Spisok!$A$1:$AA$9624,5,0)</f>
        <v>1309.2564383485528</v>
      </c>
      <c r="F114" s="8">
        <f>VLOOKUP(C114,Spisok!$A$1:$AA$9624,2,0)</f>
        <v>0</v>
      </c>
      <c r="G114" s="8" t="str">
        <f>VLOOKUP(C114,Spisok!$A$1:$AA$9624,4,0)</f>
        <v>LAT</v>
      </c>
      <c r="H114" s="10"/>
      <c r="I114" s="10"/>
      <c r="J114" s="10"/>
      <c r="K114" s="10">
        <f>LARGE(M114:W114,1)+LARGE(M114:W114,2)+LARGE(M114:W114,3)+LARGE(M114:W114,4)+LARGE(M114:W114,5)</f>
        <v>8.8503762180831398</v>
      </c>
      <c r="L114" s="5">
        <f>SUM(H114:K114)</f>
        <v>8.8503762180831398</v>
      </c>
      <c r="M114" s="10">
        <f>VLOOKUP(C114,игроки1,7,0)</f>
        <v>0</v>
      </c>
      <c r="N114" s="10">
        <f>VLOOKUP(C114,игроки1,9,0)</f>
        <v>8.8503762180831398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1</v>
      </c>
    </row>
    <row r="115" spans="1:24" s="21" customFormat="1" ht="12.75" customHeight="1">
      <c r="A115" s="13">
        <v>111</v>
      </c>
      <c r="B115" s="13"/>
      <c r="C115" s="9" t="s">
        <v>399</v>
      </c>
      <c r="D115" s="9"/>
      <c r="E115" s="14">
        <f>VLOOKUP(C115,Spisok!$A$1:$AA$9624,5,0)</f>
        <v>1185.0288563285947</v>
      </c>
      <c r="F115" s="8">
        <f>VLOOKUP(C115,Spisok!$A$1:$AA$9624,2,0)</f>
        <v>0</v>
      </c>
      <c r="G115" s="8" t="str">
        <f>VLOOKUP(C115,Spisok!$A$1:$AA$9624,4,0)</f>
        <v>GBR</v>
      </c>
      <c r="H115" s="10"/>
      <c r="I115" s="10"/>
      <c r="J115" s="10">
        <v>7.3848453632202249</v>
      </c>
      <c r="K115" s="10">
        <f>LARGE(M115:W115,1)+LARGE(M115:W115,2)+LARGE(M115:W115,3)+LARGE(M115:W115,4)+LARGE(M115:W115,5)</f>
        <v>0</v>
      </c>
      <c r="L115" s="5">
        <f>SUM(H115:K115)</f>
        <v>7.3848453632202249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346</v>
      </c>
      <c r="D116" s="9"/>
      <c r="E116" s="45">
        <f>VLOOKUP(C116,Spisok!$A$1:$AA$9624,5,0)</f>
        <v>1227.7215253757693</v>
      </c>
      <c r="F116" s="8">
        <f>VLOOKUP(C116,Spisok!$A$1:$AA$9624,2,0)</f>
        <v>0</v>
      </c>
      <c r="G116" s="8" t="str">
        <f>VLOOKUP(C116,Spisok!$A$1:$AA$9624,4,0)</f>
        <v>GBR</v>
      </c>
      <c r="H116" s="10">
        <v>7.3848453632202249</v>
      </c>
      <c r="I116" s="10">
        <v>0</v>
      </c>
      <c r="J116" s="10">
        <v>0</v>
      </c>
      <c r="K116" s="10">
        <f>LARGE(M116:W116,1)+LARGE(M116:W116,2)+LARGE(M116:W116,3)+LARGE(M116:W116,4)+LARGE(M116:W116,5)</f>
        <v>0</v>
      </c>
      <c r="L116" s="5">
        <f>SUM(H116:K116)</f>
        <v>7.3848453632202249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/>
      <c r="C117" s="9" t="s">
        <v>387</v>
      </c>
      <c r="D117" s="9"/>
      <c r="E117" s="14">
        <f>VLOOKUP(C117,Spisok!$A$1:$AA$9624,5,0)</f>
        <v>1166.3855200507778</v>
      </c>
      <c r="F117" s="8">
        <f>VLOOKUP(C117,Spisok!$A$1:$AA$9624,2,0)</f>
        <v>0</v>
      </c>
      <c r="G117" s="8" t="str">
        <f>VLOOKUP(C117,Spisok!$A$1:$AA$9624,4,0)</f>
        <v>GER</v>
      </c>
      <c r="H117" s="10"/>
      <c r="I117" s="10"/>
      <c r="J117" s="10">
        <v>5.5785123966942152</v>
      </c>
      <c r="K117" s="10">
        <f>LARGE(M117:W117,1)+LARGE(M117:W117,2)+LARGE(M117:W117,3)+LARGE(M117:W117,4)+LARGE(M117:W117,5)</f>
        <v>0</v>
      </c>
      <c r="L117" s="5">
        <f>SUM(H117:K117)</f>
        <v>5.5785123966942152</v>
      </c>
      <c r="M117" s="10">
        <f>VLOOKUP(C117,игроки1,7,0)</f>
        <v>0</v>
      </c>
      <c r="N117" s="10">
        <f>VLOOKUP(C117,игроки1,9,0)</f>
        <v>0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0</v>
      </c>
    </row>
    <row r="118" spans="1:24" s="21" customFormat="1" ht="12.75" customHeight="1">
      <c r="A118" s="13">
        <v>114</v>
      </c>
      <c r="B118" s="13"/>
      <c r="C118" s="9" t="s">
        <v>393</v>
      </c>
      <c r="D118" s="9"/>
      <c r="E118" s="14">
        <f>VLOOKUP(C118,Spisok!$A$1:$AA$9624,5,0)</f>
        <v>1231</v>
      </c>
      <c r="F118" s="8">
        <f>VLOOKUP(C118,Spisok!$A$1:$AA$9624,2,0)</f>
        <v>0</v>
      </c>
      <c r="G118" s="8" t="str">
        <f>VLOOKUP(C118,Spisok!$A$1:$AA$9624,4,0)</f>
        <v>LAT</v>
      </c>
      <c r="H118" s="10"/>
      <c r="I118" s="10"/>
      <c r="J118" s="10">
        <v>5.5214025500910742</v>
      </c>
      <c r="K118" s="10">
        <f>LARGE(M118:W118,1)+LARGE(M118:W118,2)+LARGE(M118:W118,3)+LARGE(M118:W118,4)+LARGE(M118:W118,5)</f>
        <v>0</v>
      </c>
      <c r="L118" s="5">
        <f>SUM(H118:K118)</f>
        <v>5.5214025500910742</v>
      </c>
      <c r="M118" s="10">
        <f>VLOOKUP(C118,игроки1,7,0)</f>
        <v>0</v>
      </c>
      <c r="N118" s="10">
        <f>VLOOKUP(C118,игроки1,9,0)</f>
        <v>0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0</v>
      </c>
    </row>
    <row r="119" spans="1:24" s="21" customFormat="1" ht="12.75" customHeight="1">
      <c r="A119" s="13">
        <v>115</v>
      </c>
      <c r="B119" s="13"/>
      <c r="C119" s="9" t="s">
        <v>239</v>
      </c>
      <c r="D119" s="9"/>
      <c r="E119" s="14">
        <f>VLOOKUP(C119,Spisok!$A$1:$AA$9624,5,0)</f>
        <v>1525.7156626644235</v>
      </c>
      <c r="F119" s="8">
        <f>VLOOKUP(C119,Spisok!$A$1:$AA$9624,2,0)</f>
        <v>0</v>
      </c>
      <c r="G119" s="8" t="str">
        <f>VLOOKUP(C119,Spisok!$A$1:$AA$9624,4,0)</f>
        <v>EST</v>
      </c>
      <c r="H119" s="10"/>
      <c r="I119" s="10"/>
      <c r="J119" s="10">
        <v>5.1884577449048432</v>
      </c>
      <c r="K119" s="10">
        <f>LARGE(M119:W119,1)+LARGE(M119:W119,2)+LARGE(M119:W119,3)+LARGE(M119:W119,4)+LARGE(M119:W119,5)</f>
        <v>0</v>
      </c>
      <c r="L119" s="5">
        <f>SUM(H119:K119)</f>
        <v>5.1884577449048432</v>
      </c>
      <c r="M119" s="10">
        <f>VLOOKUP(C119,игроки1,7,0)</f>
        <v>0</v>
      </c>
      <c r="N119" s="10">
        <f>VLOOKUP(C119,игроки1,9,0)</f>
        <v>0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0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0</v>
      </c>
    </row>
    <row r="120" spans="1:24" s="21" customFormat="1" ht="12.75" customHeight="1">
      <c r="A120" s="13">
        <v>116</v>
      </c>
      <c r="B120" s="13"/>
      <c r="C120" s="9" t="s">
        <v>397</v>
      </c>
      <c r="D120" s="9"/>
      <c r="E120" s="14">
        <f>VLOOKUP(C120,Spisok!$A$1:$AA$9624,5,0)</f>
        <v>1155.0288563285947</v>
      </c>
      <c r="F120" s="8">
        <f>VLOOKUP(C120,Spisok!$A$1:$AA$9624,2,0)</f>
        <v>0</v>
      </c>
      <c r="G120" s="8" t="str">
        <f>VLOOKUP(C120,Spisok!$A$1:$AA$9624,4,0)</f>
        <v>GBR</v>
      </c>
      <c r="H120" s="10"/>
      <c r="I120" s="10"/>
      <c r="J120" s="10">
        <v>5.144921981169551</v>
      </c>
      <c r="K120" s="10">
        <f>LARGE(M120:W120,1)+LARGE(M120:W120,2)+LARGE(M120:W120,3)+LARGE(M120:W120,4)+LARGE(M120:W120,5)</f>
        <v>0</v>
      </c>
      <c r="L120" s="5">
        <f>SUM(H120:K120)</f>
        <v>5.144921981169551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0</v>
      </c>
      <c r="R120" s="10">
        <f>VLOOKUP(C120,игроки1,17,0)</f>
        <v>0</v>
      </c>
      <c r="S120" s="10">
        <f>VLOOKUP(C120,игроки1,19,0)</f>
        <v>0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0</v>
      </c>
    </row>
    <row r="121" spans="1:24" s="21" customFormat="1" ht="12.75" customHeight="1">
      <c r="A121" s="13">
        <v>117</v>
      </c>
      <c r="B121" s="13"/>
      <c r="C121" s="9" t="s">
        <v>240</v>
      </c>
      <c r="D121" s="14" t="s">
        <v>278</v>
      </c>
      <c r="E121" s="45">
        <f>VLOOKUP(C121,Spisok!$A$1:$AA$9624,5,0)</f>
        <v>1398.343235173294</v>
      </c>
      <c r="F121" s="8">
        <f>VLOOKUP(C121,Spisok!$A$1:$AA$9624,2,0)</f>
        <v>0</v>
      </c>
      <c r="G121" s="8" t="str">
        <f>VLOOKUP(C121,Spisok!$A$1:$AA$9624,4,0)</f>
        <v>LAT</v>
      </c>
      <c r="H121" s="10">
        <v>4.8142397145774201</v>
      </c>
      <c r="I121" s="10">
        <v>0</v>
      </c>
      <c r="J121" s="10">
        <v>0</v>
      </c>
      <c r="K121" s="10">
        <f>LARGE(M121:W121,1)+LARGE(M121:W121,2)+LARGE(M121:W121,3)+LARGE(M121:W121,4)+LARGE(M121:W121,5)</f>
        <v>0</v>
      </c>
      <c r="L121" s="5">
        <f>SUM(H121:K121)</f>
        <v>4.8142397145774201</v>
      </c>
      <c r="M121" s="10">
        <f>VLOOKUP(C121,игроки1,7,0)</f>
        <v>0</v>
      </c>
      <c r="N121" s="10">
        <f>VLOOKUP(C121,игроки1,9,0)</f>
        <v>0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0</v>
      </c>
      <c r="R121" s="10">
        <f>VLOOKUP(C121,игроки1,17,0)</f>
        <v>0</v>
      </c>
      <c r="S121" s="10">
        <f>VLOOKUP(C121,игроки1,19,0)</f>
        <v>0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0</v>
      </c>
    </row>
    <row r="122" spans="1:24" s="21" customFormat="1" ht="12.75" customHeight="1">
      <c r="A122" s="13">
        <v>118</v>
      </c>
      <c r="B122" s="13"/>
      <c r="C122" s="9" t="s">
        <v>394</v>
      </c>
      <c r="D122" s="9"/>
      <c r="E122" s="14">
        <f>VLOOKUP(C122,Spisok!$A$1:$AA$9624,5,0)</f>
        <v>1152.4407875445431</v>
      </c>
      <c r="F122" s="8">
        <f>VLOOKUP(C122,Spisok!$A$1:$AA$9624,2,0)</f>
        <v>0</v>
      </c>
      <c r="G122" s="8" t="str">
        <f>VLOOKUP(C122,Spisok!$A$1:$AA$9624,4,0)</f>
        <v>ITA</v>
      </c>
      <c r="H122" s="10"/>
      <c r="I122" s="10"/>
      <c r="J122" s="10">
        <v>3.2096474953617813</v>
      </c>
      <c r="K122" s="10">
        <f>LARGE(M122:W122,1)+LARGE(M122:W122,2)+LARGE(M122:W122,3)+LARGE(M122:W122,4)+LARGE(M122:W122,5)</f>
        <v>0</v>
      </c>
      <c r="L122" s="5">
        <f>SUM(H122:K122)</f>
        <v>3.2096474953617813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0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0</v>
      </c>
    </row>
    <row r="123" spans="1:24" s="21" customFormat="1" ht="12.75" customHeight="1">
      <c r="A123" s="13">
        <v>119</v>
      </c>
      <c r="B123" s="13"/>
      <c r="C123" s="9" t="s">
        <v>396</v>
      </c>
      <c r="D123" s="9"/>
      <c r="E123" s="14">
        <f>VLOOKUP(C123,Spisok!$A$1:$AA$9624,5,0)</f>
        <v>1125.0288563285947</v>
      </c>
      <c r="F123" s="8">
        <f>VLOOKUP(C123,Spisok!$A$1:$AA$9624,2,0)</f>
        <v>0</v>
      </c>
      <c r="G123" s="8" t="str">
        <f>VLOOKUP(C123,Spisok!$A$1:$AA$9624,4,0)</f>
        <v>GBR</v>
      </c>
      <c r="H123" s="10"/>
      <c r="I123" s="10"/>
      <c r="J123" s="10">
        <v>2.9317572892040977</v>
      </c>
      <c r="K123" s="10">
        <f>LARGE(M123:W123,1)+LARGE(M123:W123,2)+LARGE(M123:W123,3)+LARGE(M123:W123,4)+LARGE(M123:W123,5)</f>
        <v>0</v>
      </c>
      <c r="L123" s="5">
        <f>SUM(H123:K123)</f>
        <v>2.9317572892040977</v>
      </c>
      <c r="M123" s="10">
        <f>VLOOKUP(C123,игроки1,7,0)</f>
        <v>0</v>
      </c>
      <c r="N123" s="10">
        <f>VLOOKUP(C123,игроки1,9,0)</f>
        <v>0</v>
      </c>
      <c r="O123" s="10">
        <f>VLOOKUP(C123,игроки1,11,0)</f>
        <v>0</v>
      </c>
      <c r="P123" s="10">
        <f>VLOOKUP(C123,игроки1,13,0)</f>
        <v>0</v>
      </c>
      <c r="Q123" s="10">
        <f>VLOOKUP(C123,игроки1,15,0)</f>
        <v>0</v>
      </c>
      <c r="R123" s="10">
        <f>VLOOKUP(C123,игроки1,17,0)</f>
        <v>0</v>
      </c>
      <c r="S123" s="10">
        <f>VLOOKUP(C123,игроки1,19,0)</f>
        <v>0</v>
      </c>
      <c r="T123" s="10">
        <f>VLOOKUP(C123,игроки1,21,0)</f>
        <v>0</v>
      </c>
      <c r="U123" s="10">
        <f>VLOOKUP(C123,игроки1,23,0)</f>
        <v>0</v>
      </c>
      <c r="V123" s="18"/>
      <c r="W123" s="18">
        <f>VLOOKUP(C123,игроки1,25,0)</f>
        <v>0</v>
      </c>
      <c r="X123" s="16">
        <f>COUNTIFS(M123:W123,"&gt;0")</f>
        <v>0</v>
      </c>
    </row>
    <row r="124" spans="1:24" s="21" customFormat="1" ht="12.75" customHeight="1">
      <c r="A124" s="13">
        <v>120</v>
      </c>
      <c r="B124" s="13"/>
      <c r="C124" s="9" t="s">
        <v>372</v>
      </c>
      <c r="D124" s="9"/>
      <c r="E124" s="45">
        <f>VLOOKUP(C124,Spisok!$A$1:$AA$9624,5,0)</f>
        <v>1199</v>
      </c>
      <c r="F124" s="8">
        <f>VLOOKUP(C124,Spisok!$A$1:$AA$9624,2,0)</f>
        <v>0</v>
      </c>
      <c r="G124" s="8" t="str">
        <f>VLOOKUP(C124,Spisok!$A$1:$AA$9624,4,0)</f>
        <v>LAT</v>
      </c>
      <c r="H124" s="10"/>
      <c r="I124" s="10">
        <v>1.7046043911715556</v>
      </c>
      <c r="J124" s="10">
        <v>0</v>
      </c>
      <c r="K124" s="10">
        <f>LARGE(M124:W124,1)+LARGE(M124:W124,2)+LARGE(M124:W124,3)+LARGE(M124:W124,4)+LARGE(M124:W124,5)</f>
        <v>0</v>
      </c>
      <c r="L124" s="5">
        <f>SUM(H124:K124)</f>
        <v>1.7046043911715556</v>
      </c>
      <c r="M124" s="10">
        <f>VLOOKUP(C124,игроки1,7,0)</f>
        <v>0</v>
      </c>
      <c r="N124" s="10">
        <f>VLOOKUP(C124,игроки1,9,0)</f>
        <v>0</v>
      </c>
      <c r="O124" s="10">
        <f>VLOOKUP(C124,игроки1,11,0)</f>
        <v>0</v>
      </c>
      <c r="P124" s="10">
        <f>VLOOKUP(C124,игроки1,13,0)</f>
        <v>0</v>
      </c>
      <c r="Q124" s="10">
        <f>VLOOKUP(C124,игроки1,15,0)</f>
        <v>0</v>
      </c>
      <c r="R124" s="10">
        <f>VLOOKUP(C124,игроки1,17,0)</f>
        <v>0</v>
      </c>
      <c r="S124" s="10">
        <f>VLOOKUP(C124,игроки1,19,0)</f>
        <v>0</v>
      </c>
      <c r="T124" s="10">
        <f>VLOOKUP(C124,игроки1,21,0)</f>
        <v>0</v>
      </c>
      <c r="U124" s="10">
        <f>VLOOKUP(C124,игроки1,23,0)</f>
        <v>0</v>
      </c>
      <c r="V124" s="18"/>
      <c r="W124" s="18">
        <f>VLOOKUP(C124,игроки1,25,0)</f>
        <v>0</v>
      </c>
      <c r="X124" s="16">
        <f>COUNTIFS(M124:W124,"&gt;0")</f>
        <v>0</v>
      </c>
    </row>
    <row r="125" spans="1:24" s="21" customFormat="1" ht="12.75" customHeight="1">
      <c r="A125" s="13">
        <v>121</v>
      </c>
      <c r="B125" s="13"/>
      <c r="C125" s="9" t="s">
        <v>318</v>
      </c>
      <c r="D125" s="14" t="s">
        <v>212</v>
      </c>
      <c r="E125" s="45">
        <f>VLOOKUP(C125,Spisok!$A$1:$AA$9624,5,0)</f>
        <v>1407.117813862762</v>
      </c>
      <c r="F125" s="8">
        <f>VLOOKUP(C125,Spisok!$A$1:$AA$9624,2,0)</f>
        <v>0</v>
      </c>
      <c r="G125" s="8" t="str">
        <f>VLOOKUP(C125,Spisok!$A$1:$AA$9624,4,0)</f>
        <v>LAT</v>
      </c>
      <c r="H125" s="10">
        <v>1.3406546319870993</v>
      </c>
      <c r="I125" s="10">
        <v>0</v>
      </c>
      <c r="J125" s="10">
        <v>0</v>
      </c>
      <c r="K125" s="10">
        <f>LARGE(M125:W125,1)+LARGE(M125:W125,2)+LARGE(M125:W125,3)+LARGE(M125:W125,4)+LARGE(M125:W125,5)</f>
        <v>0</v>
      </c>
      <c r="L125" s="5">
        <f>SUM(H125:K125)</f>
        <v>1.3406546319870993</v>
      </c>
      <c r="M125" s="10">
        <f>VLOOKUP(C125,игроки1,7,0)</f>
        <v>0</v>
      </c>
      <c r="N125" s="10">
        <f>VLOOKUP(C125,игроки1,9,0)</f>
        <v>0</v>
      </c>
      <c r="O125" s="10">
        <f>VLOOKUP(C125,игроки1,11,0)</f>
        <v>0</v>
      </c>
      <c r="P125" s="10">
        <f>VLOOKUP(C125,игроки1,13,0)</f>
        <v>0</v>
      </c>
      <c r="Q125" s="10">
        <f>VLOOKUP(C125,игроки1,15,0)</f>
        <v>0</v>
      </c>
      <c r="R125" s="10">
        <f>VLOOKUP(C125,игроки1,17,0)</f>
        <v>0</v>
      </c>
      <c r="S125" s="10">
        <f>VLOOKUP(C125,игроки1,19,0)</f>
        <v>0</v>
      </c>
      <c r="T125" s="10">
        <f>VLOOKUP(C125,игроки1,21,0)</f>
        <v>0</v>
      </c>
      <c r="U125" s="10">
        <f>VLOOKUP(C125,игроки1,23,0)</f>
        <v>0</v>
      </c>
      <c r="V125" s="18"/>
      <c r="W125" s="18">
        <f>VLOOKUP(C125,игроки1,25,0)</f>
        <v>0</v>
      </c>
      <c r="X125" s="16">
        <f>COUNTIFS(M125:W125,"&gt;0")</f>
        <v>0</v>
      </c>
    </row>
    <row r="126" spans="1:24" s="21" customFormat="1" ht="12.75" customHeight="1">
      <c r="A126" s="13">
        <v>122</v>
      </c>
      <c r="B126" s="13">
        <v>59</v>
      </c>
      <c r="C126" s="9" t="s">
        <v>407</v>
      </c>
      <c r="D126" s="9"/>
      <c r="E126" s="14">
        <f>VLOOKUP(C126,Spisok!$A$1:$AA$9624,5,0)</f>
        <v>1283.425329370629</v>
      </c>
      <c r="F126" s="8">
        <f>VLOOKUP(C126,Spisok!$A$1:$AA$9624,2,0)</f>
        <v>0</v>
      </c>
      <c r="G126" s="8" t="str">
        <f>VLOOKUP(C126,Spisok!$A$1:$AA$9624,4,0)</f>
        <v>LAT</v>
      </c>
      <c r="H126" s="10"/>
      <c r="I126" s="10"/>
      <c r="J126" s="10"/>
      <c r="K126" s="10">
        <f>LARGE(M126:W126,1)+LARGE(M126:W126,2)+LARGE(M126:W126,3)+LARGE(M126:W126,4)+LARGE(M126:W126,5)</f>
        <v>0.76356120460530896</v>
      </c>
      <c r="L126" s="5">
        <f>SUM(H126:K126)</f>
        <v>0.76356120460530896</v>
      </c>
      <c r="M126" s="10">
        <f>VLOOKUP(C126,игроки1,7,0)</f>
        <v>0</v>
      </c>
      <c r="N126" s="10">
        <f>VLOOKUP(C126,игроки1,9,0)</f>
        <v>0</v>
      </c>
      <c r="O126" s="10">
        <f>VLOOKUP(C126,игроки1,11,0)</f>
        <v>0</v>
      </c>
      <c r="P126" s="10">
        <f>VLOOKUP(C126,игроки1,13,0)</f>
        <v>0.76356120460530896</v>
      </c>
      <c r="Q126" s="10">
        <f>VLOOKUP(C126,игроки1,15,0)</f>
        <v>0</v>
      </c>
      <c r="R126" s="10">
        <f>VLOOKUP(C126,игроки1,17,0)</f>
        <v>0</v>
      </c>
      <c r="S126" s="10">
        <f>VLOOKUP(C126,игроки1,19,0)</f>
        <v>0</v>
      </c>
      <c r="T126" s="10">
        <f>VLOOKUP(C126,игроки1,21,0)</f>
        <v>0</v>
      </c>
      <c r="U126" s="10">
        <f>VLOOKUP(C126,игроки1,23,0)</f>
        <v>0</v>
      </c>
      <c r="V126" s="18"/>
      <c r="W126" s="18">
        <f>VLOOKUP(C126,игроки1,25,0)</f>
        <v>0</v>
      </c>
      <c r="X126" s="16">
        <f>COUNTIFS(M126:W126,"&gt;0")</f>
        <v>1</v>
      </c>
    </row>
  </sheetData>
  <mergeCells count="3">
    <mergeCell ref="F2:L2"/>
    <mergeCell ref="M2:X2"/>
    <mergeCell ref="A2:C2"/>
  </mergeCells>
  <conditionalFormatting sqref="C127:D1048576 C1:D1 C3:D4">
    <cfRule type="duplicateValues" dxfId="1049" priority="1059"/>
  </conditionalFormatting>
  <conditionalFormatting sqref="H98:J102 U116 H5:W5 H6:J96 K6:R102 E5:G102 E105:R109 U6:W115 S6:T116">
    <cfRule type="cellIs" dxfId="1048" priority="1057" operator="equal">
      <formula>0</formula>
    </cfRule>
  </conditionalFormatting>
  <conditionalFormatting sqref="A2">
    <cfRule type="expression" dxfId="1047" priority="1112" stopIfTrue="1">
      <formula>AND(COUNTIF(#REF!, A2)+COUNTIF($C$1:$C$3, A2)&gt;1,NOT(ISBLANK(A2)))</formula>
    </cfRule>
  </conditionalFormatting>
  <conditionalFormatting sqref="C127:C1048576 C3:C4 A2 C1 C99 C102">
    <cfRule type="duplicateValues" dxfId="1046" priority="1014"/>
  </conditionalFormatting>
  <conditionalFormatting sqref="C127:C1048576">
    <cfRule type="duplicateValues" dxfId="1045" priority="989"/>
  </conditionalFormatting>
  <conditionalFormatting sqref="C79">
    <cfRule type="duplicateValues" dxfId="1044" priority="804"/>
  </conditionalFormatting>
  <conditionalFormatting sqref="C79">
    <cfRule type="duplicateValues" dxfId="1043" priority="805"/>
  </conditionalFormatting>
  <conditionalFormatting sqref="C80">
    <cfRule type="duplicateValues" dxfId="1042" priority="802"/>
  </conditionalFormatting>
  <conditionalFormatting sqref="C80">
    <cfRule type="duplicateValues" dxfId="1041" priority="803"/>
  </conditionalFormatting>
  <conditionalFormatting sqref="C81:C85">
    <cfRule type="duplicateValues" dxfId="1040" priority="798"/>
  </conditionalFormatting>
  <conditionalFormatting sqref="C81:C85">
    <cfRule type="duplicateValues" dxfId="1039" priority="799"/>
  </conditionalFormatting>
  <conditionalFormatting sqref="C94:C96">
    <cfRule type="duplicateValues" dxfId="1038" priority="8154"/>
  </conditionalFormatting>
  <conditionalFormatting sqref="C94:C96">
    <cfRule type="duplicateValues" dxfId="1037" priority="8155"/>
  </conditionalFormatting>
  <conditionalFormatting sqref="C89:C90">
    <cfRule type="duplicateValues" dxfId="1036" priority="8172"/>
  </conditionalFormatting>
  <conditionalFormatting sqref="C89:C90">
    <cfRule type="duplicateValues" dxfId="1035" priority="8173"/>
  </conditionalFormatting>
  <conditionalFormatting sqref="C91:C93">
    <cfRule type="duplicateValues" dxfId="1034" priority="8175"/>
  </conditionalFormatting>
  <conditionalFormatting sqref="C87:C88">
    <cfRule type="duplicateValues" dxfId="1033" priority="8192"/>
  </conditionalFormatting>
  <conditionalFormatting sqref="C87:C88">
    <cfRule type="duplicateValues" dxfId="1032" priority="8194"/>
  </conditionalFormatting>
  <conditionalFormatting sqref="C86">
    <cfRule type="duplicateValues" dxfId="1031" priority="8211"/>
  </conditionalFormatting>
  <conditionalFormatting sqref="C86">
    <cfRule type="duplicateValues" dxfId="1030" priority="8212"/>
  </conditionalFormatting>
  <conditionalFormatting sqref="C78">
    <cfRule type="duplicateValues" dxfId="1029" priority="8247"/>
  </conditionalFormatting>
  <conditionalFormatting sqref="C78">
    <cfRule type="duplicateValues" dxfId="1028" priority="8248"/>
  </conditionalFormatting>
  <conditionalFormatting sqref="H97:J97">
    <cfRule type="cellIs" dxfId="1027" priority="785" operator="equal">
      <formula>0</formula>
    </cfRule>
  </conditionalFormatting>
  <conditionalFormatting sqref="C97">
    <cfRule type="duplicateValues" dxfId="1026" priority="786"/>
  </conditionalFormatting>
  <conditionalFormatting sqref="C97">
    <cfRule type="duplicateValues" dxfId="1025" priority="787"/>
  </conditionalFormatting>
  <conditionalFormatting sqref="C100">
    <cfRule type="duplicateValues" dxfId="1024" priority="770"/>
  </conditionalFormatting>
  <conditionalFormatting sqref="C100">
    <cfRule type="duplicateValues" dxfId="1023" priority="769"/>
  </conditionalFormatting>
  <conditionalFormatting sqref="C100">
    <cfRule type="duplicateValues" dxfId="1022" priority="772"/>
  </conditionalFormatting>
  <conditionalFormatting sqref="C101">
    <cfRule type="duplicateValues" dxfId="1021" priority="764"/>
  </conditionalFormatting>
  <conditionalFormatting sqref="C101">
    <cfRule type="duplicateValues" dxfId="1020" priority="763"/>
  </conditionalFormatting>
  <conditionalFormatting sqref="C101">
    <cfRule type="duplicateValues" dxfId="1019" priority="766"/>
  </conditionalFormatting>
  <conditionalFormatting sqref="C29">
    <cfRule type="duplicateValues" dxfId="1018" priority="733"/>
  </conditionalFormatting>
  <conditionalFormatting sqref="C29">
    <cfRule type="duplicateValues" dxfId="1017" priority="731"/>
    <cfRule type="duplicateValues" dxfId="1016" priority="732"/>
  </conditionalFormatting>
  <conditionalFormatting sqref="C29">
    <cfRule type="duplicateValues" dxfId="1015" priority="734"/>
  </conditionalFormatting>
  <conditionalFormatting sqref="C29">
    <cfRule type="duplicateValues" dxfId="1014" priority="735"/>
  </conditionalFormatting>
  <conditionalFormatting sqref="C29">
    <cfRule type="duplicateValues" dxfId="1013" priority="736"/>
  </conditionalFormatting>
  <conditionalFormatting sqref="C29">
    <cfRule type="duplicateValues" dxfId="1012" priority="737"/>
  </conditionalFormatting>
  <conditionalFormatting sqref="C29">
    <cfRule type="duplicateValues" dxfId="1011" priority="738"/>
  </conditionalFormatting>
  <conditionalFormatting sqref="C29">
    <cfRule type="duplicateValues" dxfId="1010" priority="739"/>
  </conditionalFormatting>
  <conditionalFormatting sqref="C29">
    <cfRule type="duplicateValues" dxfId="1009" priority="740"/>
  </conditionalFormatting>
  <conditionalFormatting sqref="C30:C77 C5:C28">
    <cfRule type="duplicateValues" dxfId="1008" priority="9284"/>
  </conditionalFormatting>
  <conditionalFormatting sqref="C30:D67 C5:D28 D29 C68:C77">
    <cfRule type="duplicateValues" dxfId="1007" priority="9287"/>
  </conditionalFormatting>
  <conditionalFormatting sqref="D127:D1048576 D1:D67">
    <cfRule type="duplicateValues" dxfId="1006" priority="698"/>
  </conditionalFormatting>
  <conditionalFormatting sqref="C127:C1048576 C3:C102 A2 C1">
    <cfRule type="duplicateValues" dxfId="1005" priority="546"/>
  </conditionalFormatting>
  <conditionalFormatting sqref="C91:C93">
    <cfRule type="duplicateValues" dxfId="1004" priority="9519"/>
  </conditionalFormatting>
  <conditionalFormatting sqref="C98">
    <cfRule type="duplicateValues" dxfId="1003" priority="9691"/>
  </conditionalFormatting>
  <conditionalFormatting sqref="C98">
    <cfRule type="duplicateValues" dxfId="1002" priority="9692"/>
  </conditionalFormatting>
  <conditionalFormatting sqref="C102 C99">
    <cfRule type="duplicateValues" dxfId="1001" priority="9912"/>
  </conditionalFormatting>
  <conditionalFormatting sqref="D68:D102">
    <cfRule type="duplicateValues" dxfId="1000" priority="9914"/>
  </conditionalFormatting>
  <conditionalFormatting sqref="D68:D102">
    <cfRule type="duplicateValues" dxfId="999" priority="9915"/>
  </conditionalFormatting>
  <conditionalFormatting sqref="E103:R103">
    <cfRule type="cellIs" dxfId="998" priority="182" operator="equal">
      <formula>0</formula>
    </cfRule>
  </conditionalFormatting>
  <conditionalFormatting sqref="C103">
    <cfRule type="duplicateValues" dxfId="997" priority="180"/>
  </conditionalFormatting>
  <conditionalFormatting sqref="C103">
    <cfRule type="duplicateValues" dxfId="996" priority="179"/>
  </conditionalFormatting>
  <conditionalFormatting sqref="C103">
    <cfRule type="duplicateValues" dxfId="995" priority="181"/>
  </conditionalFormatting>
  <conditionalFormatting sqref="C103">
    <cfRule type="duplicateValues" dxfId="994" priority="178"/>
  </conditionalFormatting>
  <conditionalFormatting sqref="D103">
    <cfRule type="duplicateValues" dxfId="993" priority="183"/>
  </conditionalFormatting>
  <conditionalFormatting sqref="D103">
    <cfRule type="duplicateValues" dxfId="992" priority="184"/>
  </conditionalFormatting>
  <conditionalFormatting sqref="C110">
    <cfRule type="duplicateValues" dxfId="991" priority="160"/>
  </conditionalFormatting>
  <conditionalFormatting sqref="E110:R110">
    <cfRule type="cellIs" dxfId="990" priority="164" operator="equal">
      <formula>0</formula>
    </cfRule>
  </conditionalFormatting>
  <conditionalFormatting sqref="C110">
    <cfRule type="duplicateValues" dxfId="989" priority="162"/>
  </conditionalFormatting>
  <conditionalFormatting sqref="C110">
    <cfRule type="duplicateValues" dxfId="988" priority="161"/>
  </conditionalFormatting>
  <conditionalFormatting sqref="C110">
    <cfRule type="duplicateValues" dxfId="987" priority="163"/>
  </conditionalFormatting>
  <conditionalFormatting sqref="D110">
    <cfRule type="duplicateValues" dxfId="986" priority="165"/>
  </conditionalFormatting>
  <conditionalFormatting sqref="D110">
    <cfRule type="duplicateValues" dxfId="985" priority="166"/>
  </conditionalFormatting>
  <conditionalFormatting sqref="E104:R104">
    <cfRule type="cellIs" dxfId="984" priority="157" operator="equal">
      <formula>0</formula>
    </cfRule>
  </conditionalFormatting>
  <conditionalFormatting sqref="C104">
    <cfRule type="duplicateValues" dxfId="983" priority="155"/>
  </conditionalFormatting>
  <conditionalFormatting sqref="C104">
    <cfRule type="duplicateValues" dxfId="982" priority="154"/>
  </conditionalFormatting>
  <conditionalFormatting sqref="C104">
    <cfRule type="duplicateValues" dxfId="981" priority="156"/>
  </conditionalFormatting>
  <conditionalFormatting sqref="C104">
    <cfRule type="duplicateValues" dxfId="980" priority="153"/>
  </conditionalFormatting>
  <conditionalFormatting sqref="D104">
    <cfRule type="duplicateValues" dxfId="979" priority="158"/>
  </conditionalFormatting>
  <conditionalFormatting sqref="D104">
    <cfRule type="duplicateValues" dxfId="978" priority="159"/>
  </conditionalFormatting>
  <conditionalFormatting sqref="C111:C113">
    <cfRule type="duplicateValues" dxfId="977" priority="146"/>
  </conditionalFormatting>
  <conditionalFormatting sqref="E111:R113">
    <cfRule type="cellIs" dxfId="976" priority="150" operator="equal">
      <formula>0</formula>
    </cfRule>
  </conditionalFormatting>
  <conditionalFormatting sqref="C111:C113">
    <cfRule type="duplicateValues" dxfId="975" priority="148"/>
  </conditionalFormatting>
  <conditionalFormatting sqref="C111:C113">
    <cfRule type="duplicateValues" dxfId="974" priority="147"/>
  </conditionalFormatting>
  <conditionalFormatting sqref="C111:C113">
    <cfRule type="duplicateValues" dxfId="973" priority="149"/>
  </conditionalFormatting>
  <conditionalFormatting sqref="D111:D113">
    <cfRule type="duplicateValues" dxfId="972" priority="151"/>
  </conditionalFormatting>
  <conditionalFormatting sqref="D111:D113">
    <cfRule type="duplicateValues" dxfId="971" priority="152"/>
  </conditionalFormatting>
  <conditionalFormatting sqref="E114:R115 M116:R116">
    <cfRule type="cellIs" dxfId="970" priority="136" operator="equal">
      <formula>0</formula>
    </cfRule>
  </conditionalFormatting>
  <conditionalFormatting sqref="C114:C115">
    <cfRule type="duplicateValues" dxfId="969" priority="10411"/>
  </conditionalFormatting>
  <conditionalFormatting sqref="C114:C115">
    <cfRule type="duplicateValues" dxfId="968" priority="10414"/>
  </conditionalFormatting>
  <conditionalFormatting sqref="D114:D115">
    <cfRule type="duplicateValues" dxfId="967" priority="10415"/>
  </conditionalFormatting>
  <conditionalFormatting sqref="D114:D115">
    <cfRule type="duplicateValues" dxfId="966" priority="10416"/>
  </conditionalFormatting>
  <conditionalFormatting sqref="V116:W116">
    <cfRule type="cellIs" dxfId="965" priority="102" operator="equal">
      <formula>0</formula>
    </cfRule>
  </conditionalFormatting>
  <conditionalFormatting sqref="E116:L116">
    <cfRule type="cellIs" dxfId="964" priority="101" operator="equal">
      <formula>0</formula>
    </cfRule>
  </conditionalFormatting>
  <conditionalFormatting sqref="C116">
    <cfRule type="duplicateValues" dxfId="963" priority="103"/>
  </conditionalFormatting>
  <conditionalFormatting sqref="C116">
    <cfRule type="duplicateValues" dxfId="962" priority="104"/>
  </conditionalFormatting>
  <conditionalFormatting sqref="D116">
    <cfRule type="duplicateValues" dxfId="961" priority="105"/>
  </conditionalFormatting>
  <conditionalFormatting sqref="D116">
    <cfRule type="duplicateValues" dxfId="960" priority="106"/>
  </conditionalFormatting>
  <conditionalFormatting sqref="T117:U118">
    <cfRule type="cellIs" dxfId="959" priority="99" operator="equal">
      <formula>0</formula>
    </cfRule>
  </conditionalFormatting>
  <conditionalFormatting sqref="M117:R118">
    <cfRule type="cellIs" dxfId="958" priority="98" operator="equal">
      <formula>0</formula>
    </cfRule>
  </conditionalFormatting>
  <conditionalFormatting sqref="S117:S118">
    <cfRule type="cellIs" dxfId="957" priority="97" operator="equal">
      <formula>0</formula>
    </cfRule>
  </conditionalFormatting>
  <conditionalFormatting sqref="V117:W118">
    <cfRule type="cellIs" dxfId="956" priority="92" operator="equal">
      <formula>0</formula>
    </cfRule>
  </conditionalFormatting>
  <conditionalFormatting sqref="E117:L118">
    <cfRule type="cellIs" dxfId="955" priority="91" operator="equal">
      <formula>0</formula>
    </cfRule>
  </conditionalFormatting>
  <conditionalFormatting sqref="C117:C118">
    <cfRule type="duplicateValues" dxfId="954" priority="93"/>
  </conditionalFormatting>
  <conditionalFormatting sqref="C117:C118">
    <cfRule type="duplicateValues" dxfId="953" priority="94"/>
  </conditionalFormatting>
  <conditionalFormatting sqref="D117:D118">
    <cfRule type="duplicateValues" dxfId="952" priority="95"/>
  </conditionalFormatting>
  <conditionalFormatting sqref="D117:D118">
    <cfRule type="duplicateValues" dxfId="951" priority="96"/>
  </conditionalFormatting>
  <conditionalFormatting sqref="C105:C109">
    <cfRule type="duplicateValues" dxfId="950" priority="10489"/>
  </conditionalFormatting>
  <conditionalFormatting sqref="C105:C109">
    <cfRule type="duplicateValues" dxfId="949" priority="10497"/>
  </conditionalFormatting>
  <conditionalFormatting sqref="D105:D109">
    <cfRule type="duplicateValues" dxfId="948" priority="10499"/>
  </conditionalFormatting>
  <conditionalFormatting sqref="D105:D109">
    <cfRule type="duplicateValues" dxfId="947" priority="10501"/>
  </conditionalFormatting>
  <conditionalFormatting sqref="T119:U120">
    <cfRule type="cellIs" dxfId="946" priority="90" operator="equal">
      <formula>0</formula>
    </cfRule>
  </conditionalFormatting>
  <conditionalFormatting sqref="M119:R120">
    <cfRule type="cellIs" dxfId="945" priority="89" operator="equal">
      <formula>0</formula>
    </cfRule>
  </conditionalFormatting>
  <conditionalFormatting sqref="S119:S120">
    <cfRule type="cellIs" dxfId="944" priority="88" operator="equal">
      <formula>0</formula>
    </cfRule>
  </conditionalFormatting>
  <conditionalFormatting sqref="V119:W120">
    <cfRule type="cellIs" dxfId="943" priority="83" operator="equal">
      <formula>0</formula>
    </cfRule>
  </conditionalFormatting>
  <conditionalFormatting sqref="E119:L120">
    <cfRule type="cellIs" dxfId="942" priority="82" operator="equal">
      <formula>0</formula>
    </cfRule>
  </conditionalFormatting>
  <conditionalFormatting sqref="C119:C120">
    <cfRule type="duplicateValues" dxfId="941" priority="84"/>
  </conditionalFormatting>
  <conditionalFormatting sqref="C119:C120">
    <cfRule type="duplicateValues" dxfId="940" priority="85"/>
  </conditionalFormatting>
  <conditionalFormatting sqref="D119:D120">
    <cfRule type="duplicateValues" dxfId="939" priority="86"/>
  </conditionalFormatting>
  <conditionalFormatting sqref="D119:D120">
    <cfRule type="duplicateValues" dxfId="938" priority="87"/>
  </conditionalFormatting>
  <conditionalFormatting sqref="T121:U122">
    <cfRule type="cellIs" dxfId="937" priority="63" operator="equal">
      <formula>0</formula>
    </cfRule>
  </conditionalFormatting>
  <conditionalFormatting sqref="M121:R122">
    <cfRule type="cellIs" dxfId="936" priority="62" operator="equal">
      <formula>0</formula>
    </cfRule>
  </conditionalFormatting>
  <conditionalFormatting sqref="S121:S122">
    <cfRule type="cellIs" dxfId="935" priority="61" operator="equal">
      <formula>0</formula>
    </cfRule>
  </conditionalFormatting>
  <conditionalFormatting sqref="V121:W122">
    <cfRule type="cellIs" dxfId="934" priority="56" operator="equal">
      <formula>0</formula>
    </cfRule>
  </conditionalFormatting>
  <conditionalFormatting sqref="E121:L122">
    <cfRule type="cellIs" dxfId="933" priority="55" operator="equal">
      <formula>0</formula>
    </cfRule>
  </conditionalFormatting>
  <conditionalFormatting sqref="C121:C122">
    <cfRule type="duplicateValues" dxfId="932" priority="10551"/>
  </conditionalFormatting>
  <conditionalFormatting sqref="C121:C122">
    <cfRule type="duplicateValues" dxfId="931" priority="10552"/>
  </conditionalFormatting>
  <conditionalFormatting sqref="D121:D122">
    <cfRule type="duplicateValues" dxfId="930" priority="10553"/>
  </conditionalFormatting>
  <conditionalFormatting sqref="D121:D122">
    <cfRule type="duplicateValues" dxfId="929" priority="10554"/>
  </conditionalFormatting>
  <conditionalFormatting sqref="T123:U124">
    <cfRule type="cellIs" dxfId="928" priority="18" operator="equal">
      <formula>0</formula>
    </cfRule>
  </conditionalFormatting>
  <conditionalFormatting sqref="M123:R124">
    <cfRule type="cellIs" dxfId="927" priority="17" operator="equal">
      <formula>0</formula>
    </cfRule>
  </conditionalFormatting>
  <conditionalFormatting sqref="S123:S124">
    <cfRule type="cellIs" dxfId="926" priority="16" operator="equal">
      <formula>0</formula>
    </cfRule>
  </conditionalFormatting>
  <conditionalFormatting sqref="V123:W124">
    <cfRule type="cellIs" dxfId="925" priority="11" operator="equal">
      <formula>0</formula>
    </cfRule>
  </conditionalFormatting>
  <conditionalFormatting sqref="E123:L124">
    <cfRule type="cellIs" dxfId="924" priority="10" operator="equal">
      <formula>0</formula>
    </cfRule>
  </conditionalFormatting>
  <conditionalFormatting sqref="C123:C124">
    <cfRule type="duplicateValues" dxfId="923" priority="12"/>
  </conditionalFormatting>
  <conditionalFormatting sqref="C123:C124">
    <cfRule type="duplicateValues" dxfId="922" priority="13"/>
  </conditionalFormatting>
  <conditionalFormatting sqref="D123:D124">
    <cfRule type="duplicateValues" dxfId="921" priority="14"/>
  </conditionalFormatting>
  <conditionalFormatting sqref="D123:D124">
    <cfRule type="duplicateValues" dxfId="920" priority="15"/>
  </conditionalFormatting>
  <conditionalFormatting sqref="T125:U126">
    <cfRule type="cellIs" dxfId="919" priority="5" operator="equal">
      <formula>0</formula>
    </cfRule>
  </conditionalFormatting>
  <conditionalFormatting sqref="M125:R126">
    <cfRule type="cellIs" dxfId="918" priority="4" operator="equal">
      <formula>0</formula>
    </cfRule>
  </conditionalFormatting>
  <conditionalFormatting sqref="S125:S126">
    <cfRule type="cellIs" dxfId="917" priority="3" operator="equal">
      <formula>0</formula>
    </cfRule>
  </conditionalFormatting>
  <conditionalFormatting sqref="V125:W126">
    <cfRule type="cellIs" dxfId="916" priority="2" operator="equal">
      <formula>0</formula>
    </cfRule>
  </conditionalFormatting>
  <conditionalFormatting sqref="E125:L126">
    <cfRule type="cellIs" dxfId="915" priority="1" operator="equal">
      <formula>0</formula>
    </cfRule>
  </conditionalFormatting>
  <conditionalFormatting sqref="C125:C126">
    <cfRule type="duplicateValues" dxfId="914" priority="6"/>
  </conditionalFormatting>
  <conditionalFormatting sqref="C125:C126">
    <cfRule type="duplicateValues" dxfId="913" priority="7"/>
  </conditionalFormatting>
  <conditionalFormatting sqref="D125:D126">
    <cfRule type="duplicateValues" dxfId="912" priority="8"/>
  </conditionalFormatting>
  <conditionalFormatting sqref="D125:D126">
    <cfRule type="duplicateValues" dxfId="911" priority="9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7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41" sqref="P41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customWidth="1"/>
    <col min="22" max="22" width="11" style="7" customWidth="1"/>
    <col min="23" max="23" width="8.33203125" style="46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customWidth="1"/>
  </cols>
  <sheetData>
    <row r="1" spans="1:29" s="1" customFormat="1">
      <c r="B1" s="21"/>
      <c r="D1" s="24" t="s">
        <v>19</v>
      </c>
      <c r="E1" s="34"/>
      <c r="F1" s="25">
        <f>F3/(F2+1+F2/2)</f>
        <v>2.6315789473684212</v>
      </c>
      <c r="G1" s="46"/>
      <c r="H1" s="25">
        <f t="shared" ref="H1:J1" si="0">H3/(H2+1+H2/2)</f>
        <v>0.74626865671641796</v>
      </c>
      <c r="I1" s="46"/>
      <c r="J1" s="25">
        <f t="shared" si="0"/>
        <v>1.6129032258064515</v>
      </c>
      <c r="K1" s="46"/>
      <c r="L1" s="25">
        <f t="shared" ref="L1" si="1">L3/(L2+1+L2/2)</f>
        <v>0.99009900990099009</v>
      </c>
      <c r="M1" s="46"/>
      <c r="N1" s="25">
        <f t="shared" ref="N1" si="2">N3/(N2+1+N2/2)</f>
        <v>50</v>
      </c>
      <c r="O1" s="46"/>
      <c r="P1" s="29">
        <f t="shared" ref="P1" si="3">P3/(P2+1+P2/2)</f>
        <v>50</v>
      </c>
      <c r="Q1" s="46"/>
      <c r="R1" s="25">
        <f t="shared" ref="R1" si="4">R3/(R2+1+R2/2)</f>
        <v>50</v>
      </c>
      <c r="S1" s="46"/>
      <c r="T1" s="25">
        <f t="shared" ref="T1" si="5">T3/(T2+1+T2/2)</f>
        <v>50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>
        <v>12</v>
      </c>
      <c r="G2" s="46"/>
      <c r="H2" s="7">
        <v>44</v>
      </c>
      <c r="I2" s="46"/>
      <c r="J2" s="7">
        <v>20</v>
      </c>
      <c r="K2" s="46"/>
      <c r="L2" s="7">
        <v>33</v>
      </c>
      <c r="M2" s="46"/>
      <c r="N2" s="7"/>
      <c r="O2" s="46"/>
      <c r="P2" s="7"/>
      <c r="Q2" s="46"/>
      <c r="R2" s="7"/>
      <c r="S2" s="46"/>
      <c r="T2" s="7"/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175</v>
      </c>
      <c r="E4" s="35"/>
      <c r="F4" s="15">
        <v>46109</v>
      </c>
      <c r="G4" s="47"/>
      <c r="H4" s="74">
        <v>46137</v>
      </c>
      <c r="I4" s="47"/>
      <c r="J4" s="74">
        <v>46172</v>
      </c>
      <c r="K4" s="47"/>
      <c r="L4" s="74">
        <v>46186</v>
      </c>
      <c r="M4" s="47"/>
      <c r="N4" s="74">
        <v>46207</v>
      </c>
      <c r="O4" s="47"/>
      <c r="P4" s="74">
        <v>46256</v>
      </c>
      <c r="Q4" s="47"/>
      <c r="R4" s="74">
        <v>46291</v>
      </c>
      <c r="S4" s="47"/>
      <c r="T4" s="74">
        <v>46319</v>
      </c>
      <c r="U4" s="47"/>
      <c r="V4" s="74">
        <v>46333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50</v>
      </c>
      <c r="N6" s="27">
        <v>1</v>
      </c>
      <c r="O6" s="48">
        <f>((($N$2+2)*($N$2+4)*($N$2+2-2*N6))/(2*($N$2+2*N6)*($N$2+4*N6))+(($N$2+1)-N6+1))*$N$1</f>
        <v>50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122</v>
      </c>
      <c r="B7" s="38" t="s">
        <v>8</v>
      </c>
      <c r="C7" s="8" t="s">
        <v>6</v>
      </c>
      <c r="D7" s="8" t="s">
        <v>1</v>
      </c>
      <c r="E7" s="44">
        <v>1767.5017245778863</v>
      </c>
      <c r="F7" s="39"/>
      <c r="G7" s="48"/>
      <c r="H7" s="39"/>
      <c r="I7" s="48"/>
      <c r="J7" s="39"/>
      <c r="K7" s="48"/>
      <c r="L7" s="39">
        <v>1</v>
      </c>
      <c r="M7" s="48">
        <f t="shared" ref="M7:M39" si="9">((($L$2+2)*($L$2+4)*($L$2+2-2*L7))/(2*($L$2+2*L7)*($L$2+4*L7))+(($L$2+1)-L7+1))*$L$1</f>
        <v>50</v>
      </c>
      <c r="N7" s="39"/>
      <c r="O7" s="48"/>
      <c r="P7" s="6"/>
      <c r="Q7" s="48"/>
      <c r="R7" s="39"/>
      <c r="S7" s="48"/>
      <c r="T7" s="39"/>
      <c r="U7" s="48"/>
      <c r="V7" s="39"/>
      <c r="W7" s="48"/>
      <c r="X7" s="39"/>
      <c r="Y7" s="48"/>
      <c r="Z7" s="39"/>
      <c r="AA7" s="48"/>
    </row>
    <row r="8" spans="1:29" ht="15.6">
      <c r="A8" s="9" t="s">
        <v>26</v>
      </c>
      <c r="B8" s="38" t="s">
        <v>8</v>
      </c>
      <c r="C8" s="8" t="s">
        <v>6</v>
      </c>
      <c r="D8" s="8" t="s">
        <v>1</v>
      </c>
      <c r="E8" s="44">
        <v>1732.8915339851524</v>
      </c>
      <c r="F8" s="39"/>
      <c r="G8" s="48"/>
      <c r="H8" s="39"/>
      <c r="I8" s="48"/>
      <c r="J8" s="39"/>
      <c r="K8" s="48"/>
      <c r="L8" s="39">
        <v>2</v>
      </c>
      <c r="M8" s="48">
        <f t="shared" si="9"/>
        <v>45.773967640666505</v>
      </c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304</v>
      </c>
      <c r="B9" s="38" t="s">
        <v>8</v>
      </c>
      <c r="C9" s="8" t="s">
        <v>6</v>
      </c>
      <c r="D9" s="8" t="s">
        <v>0</v>
      </c>
      <c r="E9" s="44">
        <v>1692.3787748711404</v>
      </c>
      <c r="F9" s="39">
        <v>1</v>
      </c>
      <c r="G9" s="48">
        <f>((($F$2+2)*($F$2+4)*($F$2+2-2*F9))/(2*($F$2+2*F9)*($F$2+4*F9))+(($F$2+1)-F9+1))*$F$1</f>
        <v>50</v>
      </c>
      <c r="H9" s="39">
        <v>14</v>
      </c>
      <c r="I9" s="48">
        <f>((($H$2+2)*($H$2+4)*($H$2+2-2*H9))/(2*($H$2+2*H9)*($H$2+4*H9))+(($H$2+1)-H9+1))*$H$1</f>
        <v>25.940298507462686</v>
      </c>
      <c r="J9" s="39"/>
      <c r="K9" s="48"/>
      <c r="L9" s="39">
        <v>3</v>
      </c>
      <c r="M9" s="48">
        <f t="shared" si="9"/>
        <v>42.276663563792276</v>
      </c>
      <c r="N9" s="39"/>
      <c r="O9" s="48"/>
      <c r="P9" s="6"/>
      <c r="Q9" s="48"/>
      <c r="R9" s="39"/>
      <c r="S9" s="48"/>
      <c r="T9" s="39"/>
      <c r="U9" s="48"/>
      <c r="V9" s="39"/>
      <c r="W9" s="48"/>
      <c r="X9" s="39"/>
      <c r="Y9" s="48"/>
      <c r="Z9" s="39"/>
      <c r="AA9" s="48"/>
    </row>
    <row r="10" spans="1:29" ht="15.6">
      <c r="A10" s="9" t="s">
        <v>404</v>
      </c>
      <c r="B10" s="38" t="s">
        <v>8</v>
      </c>
      <c r="C10" s="8"/>
      <c r="D10" s="8" t="s">
        <v>0</v>
      </c>
      <c r="E10" s="44">
        <v>1825.6478395652907</v>
      </c>
      <c r="F10" s="39"/>
      <c r="G10" s="48"/>
      <c r="H10" s="39">
        <v>1</v>
      </c>
      <c r="I10" s="48">
        <f>((($H$2+2)*($H$2+4)*($H$2+2-2*H10))/(2*($H$2+2*H10)*($H$2+4*H10))+(($H$2+1)-H10+1))*$H$1</f>
        <v>50</v>
      </c>
      <c r="J10" s="39"/>
      <c r="K10" s="48"/>
      <c r="L10" s="39">
        <v>4</v>
      </c>
      <c r="M10" s="48">
        <f t="shared" si="9"/>
        <v>39.309000586469793</v>
      </c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8"/>
      <c r="Z10" s="39"/>
      <c r="AA10" s="48"/>
    </row>
    <row r="11" spans="1:29" ht="15.6">
      <c r="A11" s="9" t="s">
        <v>197</v>
      </c>
      <c r="B11" s="69"/>
      <c r="C11" s="17"/>
      <c r="D11" s="38" t="s">
        <v>0</v>
      </c>
      <c r="E11" s="44">
        <v>1528.7312487950328</v>
      </c>
      <c r="F11" s="39"/>
      <c r="G11" s="48"/>
      <c r="H11" s="39">
        <v>16</v>
      </c>
      <c r="I11" s="48">
        <f>((($H$2+2)*($H$2+4)*($H$2+2-2*H11))/(2*($H$2+2*H11)*($H$2+4*H11))+(($H$2+1)-H11+1))*$H$1</f>
        <v>23.793314131098892</v>
      </c>
      <c r="J11" s="39"/>
      <c r="K11" s="48"/>
      <c r="L11" s="39">
        <v>5</v>
      </c>
      <c r="M11" s="48">
        <f t="shared" si="9"/>
        <v>36.73554060101052</v>
      </c>
      <c r="N11" s="39"/>
      <c r="O11" s="48"/>
      <c r="P11" s="6"/>
      <c r="Q11" s="49"/>
      <c r="R11" s="39"/>
      <c r="S11" s="48"/>
      <c r="T11" s="39"/>
      <c r="U11" s="48"/>
      <c r="V11" s="39"/>
      <c r="W11" s="48"/>
      <c r="X11" s="39"/>
      <c r="Y11" s="49"/>
      <c r="Z11" s="6"/>
      <c r="AA11" s="49"/>
    </row>
    <row r="12" spans="1:29" ht="15.6">
      <c r="A12" s="9" t="s">
        <v>319</v>
      </c>
      <c r="B12" s="38" t="s">
        <v>13</v>
      </c>
      <c r="C12" s="17"/>
      <c r="D12" s="38" t="s">
        <v>0</v>
      </c>
      <c r="E12" s="44">
        <v>1590.6725378228728</v>
      </c>
      <c r="F12" s="39">
        <v>4</v>
      </c>
      <c r="G12" s="48">
        <f>((($F$2+2)*($F$2+4)*($F$2+2-2*F12))/(2*($F$2+2*F12)*($F$2+4*F12))+(($F$2+1)-F12+1))*$F$1</f>
        <v>29.473684210526315</v>
      </c>
      <c r="H12" s="39">
        <v>3</v>
      </c>
      <c r="I12" s="48">
        <f>((($H$2+2)*($H$2+4)*($H$2+2-2*H12))/(2*($H$2+2*H12)*($H$2+4*H12))+(($H$2+1)-H12+1))*$H$1</f>
        <v>43.859275053304906</v>
      </c>
      <c r="J12" s="39"/>
      <c r="K12" s="49"/>
      <c r="L12" s="39">
        <v>6</v>
      </c>
      <c r="M12" s="48">
        <f t="shared" si="9"/>
        <v>34.46142859900025</v>
      </c>
      <c r="N12" s="39"/>
      <c r="O12" s="48"/>
      <c r="P12" s="6"/>
      <c r="Q12" s="48"/>
      <c r="R12" s="39"/>
      <c r="S12" s="48"/>
      <c r="T12" s="39"/>
      <c r="U12" s="48"/>
      <c r="V12" s="39"/>
      <c r="W12" s="48"/>
      <c r="X12" s="39"/>
      <c r="Y12" s="49"/>
      <c r="Z12" s="6"/>
      <c r="AA12" s="49"/>
    </row>
    <row r="13" spans="1:29" ht="15.6">
      <c r="A13" s="9" t="s">
        <v>205</v>
      </c>
      <c r="B13" s="38" t="s">
        <v>8</v>
      </c>
      <c r="C13" s="8"/>
      <c r="D13" s="8" t="s">
        <v>0</v>
      </c>
      <c r="E13" s="44">
        <v>1663.32870144395</v>
      </c>
      <c r="F13" s="39"/>
      <c r="G13" s="48"/>
      <c r="H13" s="39">
        <v>2</v>
      </c>
      <c r="I13" s="48">
        <f>((($H$2+2)*($H$2+4)*($H$2+2-2*H13))/(2*($H$2+2*H13)*($H$2+4*H13))+(($H$2+1)-H13+1))*$H$1</f>
        <v>46.699196326062001</v>
      </c>
      <c r="J13" s="39"/>
      <c r="K13" s="48"/>
      <c r="L13" s="39">
        <v>7</v>
      </c>
      <c r="M13" s="48">
        <f t="shared" si="9"/>
        <v>32.418576702455731</v>
      </c>
      <c r="N13" s="39"/>
      <c r="O13" s="48"/>
      <c r="P13" s="6"/>
      <c r="Q13" s="48"/>
      <c r="R13" s="39"/>
      <c r="S13" s="48"/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204</v>
      </c>
      <c r="B14" s="38"/>
      <c r="C14" s="8"/>
      <c r="D14" s="8" t="s">
        <v>0</v>
      </c>
      <c r="E14" s="44">
        <v>1627.0340419534173</v>
      </c>
      <c r="F14" s="39"/>
      <c r="G14" s="48"/>
      <c r="H14" s="39">
        <v>15</v>
      </c>
      <c r="I14" s="48">
        <f>((($H$2+2)*($H$2+4)*($H$2+2-2*H14))/(2*($H$2+2*H14)*($H$2+4*H14))+(($H$2+1)-H14+1))*$H$1</f>
        <v>24.847177832252463</v>
      </c>
      <c r="J14" s="39"/>
      <c r="K14" s="48"/>
      <c r="L14" s="39">
        <v>8</v>
      </c>
      <c r="M14" s="48">
        <f t="shared" si="9"/>
        <v>30.557066695680554</v>
      </c>
      <c r="N14" s="39"/>
      <c r="O14" s="48"/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72</v>
      </c>
      <c r="B15" s="38" t="s">
        <v>13</v>
      </c>
      <c r="C15" s="8" t="s">
        <v>6</v>
      </c>
      <c r="D15" s="8" t="s">
        <v>0</v>
      </c>
      <c r="E15" s="44">
        <v>1590.4637774657758</v>
      </c>
      <c r="F15" s="39">
        <v>2</v>
      </c>
      <c r="G15" s="48">
        <f>((($F$2+2)*($F$2+4)*($F$2+2-2*F15))/(2*($F$2+2*F15)*($F$2+4*F15))+(($F$2+1)-F15+1))*$F$1</f>
        <v>40.789473684210527</v>
      </c>
      <c r="H15" s="39">
        <v>21</v>
      </c>
      <c r="I15" s="48">
        <f>((($H$2+2)*($H$2+4)*($H$2+2-2*H15))/(2*($H$2+2*H15)*($H$2+4*H15))+(($H$2+1)-H15+1))*$H$1</f>
        <v>18.956091634849013</v>
      </c>
      <c r="J15" s="39"/>
      <c r="K15" s="48"/>
      <c r="L15" s="39">
        <v>9</v>
      </c>
      <c r="M15" s="48">
        <f t="shared" si="9"/>
        <v>28.839623092744059</v>
      </c>
      <c r="N15" s="39"/>
      <c r="O15" s="48"/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389</v>
      </c>
      <c r="B16" s="38"/>
      <c r="C16" s="8"/>
      <c r="D16" s="8" t="s">
        <v>1</v>
      </c>
      <c r="E16" s="44">
        <v>1384.8216897037637</v>
      </c>
      <c r="F16" s="39">
        <v>3</v>
      </c>
      <c r="G16" s="48">
        <f>((($F$2+2)*($F$2+4)*($F$2+2-2*F16))/(2*($F$2+2*F16)*($F$2+4*F16))+(($F$2+1)-F16+1))*$F$1</f>
        <v>34.40545808966862</v>
      </c>
      <c r="H16" s="39">
        <v>36</v>
      </c>
      <c r="I16" s="48">
        <f>((($H$2+2)*($H$2+4)*($H$2+2-2*H16))/(2*($H$2+2*H16)*($H$2+4*H16))+(($H$2+1)-H16+1))*$H$1</f>
        <v>6.4804371393217339</v>
      </c>
      <c r="J16" s="39"/>
      <c r="K16" s="48"/>
      <c r="L16" s="39">
        <v>10</v>
      </c>
      <c r="M16" s="48">
        <f t="shared" si="9"/>
        <v>27.237958998794685</v>
      </c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303</v>
      </c>
      <c r="B17" s="38"/>
      <c r="C17" s="8"/>
      <c r="D17" s="8" t="s">
        <v>1</v>
      </c>
      <c r="E17" s="44">
        <v>1402.5795346117088</v>
      </c>
      <c r="F17" s="39">
        <v>7</v>
      </c>
      <c r="G17" s="48">
        <f>((($F$2+2)*($F$2+4)*($F$2+2-2*F17))/(2*($F$2+2*F17)*($F$2+4*F17))+(($F$2+1)-F17+1))*$F$1</f>
        <v>18.421052631578949</v>
      </c>
      <c r="H17" s="39">
        <v>34</v>
      </c>
      <c r="I17" s="48">
        <f>((($H$2+2)*($H$2+4)*($H$2+2-2*H17))/(2*($H$2+2*H17)*($H$2+4*H17))+(($H$2+1)-H17+1))*$H$1</f>
        <v>8.0561478322672357</v>
      </c>
      <c r="J17" s="39">
        <v>10</v>
      </c>
      <c r="K17" s="48">
        <f>((($J$2+2)*($J$2+4)*($J$2+2-2*J17))/(2*($J$2+2*J17)*($J$2+4*J17))+(($J$2+1)-J17+1))*$J$1</f>
        <v>19.70967741935484</v>
      </c>
      <c r="L17" s="39">
        <v>11</v>
      </c>
      <c r="M17" s="48">
        <f t="shared" si="9"/>
        <v>25.730300302757549</v>
      </c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316</v>
      </c>
      <c r="B18" s="38" t="s">
        <v>13</v>
      </c>
      <c r="C18" s="17"/>
      <c r="D18" s="38" t="s">
        <v>0</v>
      </c>
      <c r="E18" s="44">
        <v>1633.4785271766459</v>
      </c>
      <c r="F18" s="39"/>
      <c r="G18" s="48"/>
      <c r="H18" s="39">
        <v>6</v>
      </c>
      <c r="I18" s="48">
        <f>((($H$2+2)*($H$2+4)*($H$2+2-2*H18))/(2*($H$2+2*H18)*($H$2+4*H18))+(($H$2+1)-H18+1))*$H$1</f>
        <v>37.206823027718556</v>
      </c>
      <c r="J18" s="39"/>
      <c r="K18" s="48"/>
      <c r="L18" s="39">
        <v>12</v>
      </c>
      <c r="M18" s="48">
        <f t="shared" si="9"/>
        <v>24.299671682567865</v>
      </c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9"/>
      <c r="Z18" s="6"/>
      <c r="AA18" s="49"/>
    </row>
    <row r="19" spans="1:27" ht="15.6">
      <c r="A19" s="9" t="s">
        <v>408</v>
      </c>
      <c r="B19" s="38"/>
      <c r="C19" s="8"/>
      <c r="D19" s="8" t="s">
        <v>308</v>
      </c>
      <c r="E19" s="44">
        <v>1147.2686725309654</v>
      </c>
      <c r="F19" s="39"/>
      <c r="G19" s="48"/>
      <c r="H19" s="39"/>
      <c r="I19" s="48"/>
      <c r="J19" s="39"/>
      <c r="K19" s="48"/>
      <c r="L19" s="39">
        <v>13</v>
      </c>
      <c r="M19" s="48">
        <f t="shared" si="9"/>
        <v>22.932687087253093</v>
      </c>
      <c r="N19" s="39"/>
      <c r="O19" s="48"/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9" t="s">
        <v>249</v>
      </c>
      <c r="B20" s="38" t="s">
        <v>8</v>
      </c>
      <c r="C20" s="8"/>
      <c r="D20" s="8" t="s">
        <v>0</v>
      </c>
      <c r="E20" s="44">
        <v>1434.2492139017606</v>
      </c>
      <c r="F20" s="39">
        <v>6</v>
      </c>
      <c r="G20" s="48">
        <f>((($F$2+2)*($F$2+4)*($F$2+2-2*F20))/(2*($F$2+2*F20)*($F$2+4*F20))+(($F$2+1)-F20+1))*$F$1</f>
        <v>21.73489278752437</v>
      </c>
      <c r="H20" s="39">
        <v>24</v>
      </c>
      <c r="I20" s="48">
        <f>((($H$2+2)*($H$2+4)*($H$2+2-2*H20))/(2*($H$2+2*H20)*($H$2+4*H20))+(($H$2+1)-H20+1))*$H$1</f>
        <v>16.289978678038381</v>
      </c>
      <c r="J20" s="39"/>
      <c r="K20" s="48"/>
      <c r="L20" s="39">
        <v>14</v>
      </c>
      <c r="M20" s="48">
        <f t="shared" si="9"/>
        <v>21.618681485020854</v>
      </c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243</v>
      </c>
      <c r="B21" s="38"/>
      <c r="C21" s="8"/>
      <c r="D21" s="8" t="s">
        <v>0</v>
      </c>
      <c r="E21" s="44">
        <v>1486.7467570844983</v>
      </c>
      <c r="F21" s="39"/>
      <c r="G21" s="48"/>
      <c r="H21" s="39">
        <v>20</v>
      </c>
      <c r="I21" s="48">
        <f>((($H$2+2)*($H$2+4)*($H$2+2-2*H21))/(2*($H$2+2*H21)*($H$2+4*H21))+(($H$2+1)-H21+1))*$H$1</f>
        <v>19.877570671985694</v>
      </c>
      <c r="J21" s="39"/>
      <c r="K21" s="48"/>
      <c r="L21" s="39">
        <v>15</v>
      </c>
      <c r="M21" s="48">
        <f t="shared" si="9"/>
        <v>20.349077918544541</v>
      </c>
      <c r="N21" s="39"/>
      <c r="O21" s="48"/>
      <c r="P21" s="6"/>
      <c r="Q21" s="48"/>
      <c r="R21" s="39"/>
      <c r="S21" s="48"/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260</v>
      </c>
      <c r="B22" s="38"/>
      <c r="C22" s="8"/>
      <c r="D22" s="8" t="s">
        <v>1</v>
      </c>
      <c r="E22" s="44">
        <v>1333.8511946017209</v>
      </c>
      <c r="F22" s="39"/>
      <c r="G22" s="48"/>
      <c r="H22" s="39"/>
      <c r="I22" s="48"/>
      <c r="J22" s="39"/>
      <c r="K22" s="48"/>
      <c r="L22" s="39">
        <v>16</v>
      </c>
      <c r="M22" s="48">
        <f t="shared" si="9"/>
        <v>19.116919622176333</v>
      </c>
      <c r="N22" s="39"/>
      <c r="O22" s="48"/>
      <c r="P22" s="6"/>
      <c r="Q22" s="48"/>
      <c r="R22" s="39"/>
      <c r="S22" s="48"/>
      <c r="T22" s="39"/>
      <c r="U22" s="48"/>
      <c r="V22" s="39"/>
      <c r="W22" s="48"/>
      <c r="X22" s="39"/>
      <c r="Y22" s="48"/>
      <c r="Z22" s="39"/>
      <c r="AA22" s="48"/>
    </row>
    <row r="23" spans="1:27" ht="15.6">
      <c r="A23" s="9" t="s">
        <v>385</v>
      </c>
      <c r="B23" s="38"/>
      <c r="C23" s="8"/>
      <c r="D23" s="8" t="s">
        <v>0</v>
      </c>
      <c r="E23" s="44">
        <v>1209.1731578805211</v>
      </c>
      <c r="F23" s="39"/>
      <c r="G23" s="48"/>
      <c r="H23" s="39">
        <v>42</v>
      </c>
      <c r="I23" s="48">
        <f>((($H$2+2)*($H$2+4)*($H$2+2-2*H23))/(2*($H$2+2*H23)*($H$2+4*H23))+(($H$2+1)-H23+1))*$H$1</f>
        <v>1.8313503238524362</v>
      </c>
      <c r="J23" s="39"/>
      <c r="K23" s="48"/>
      <c r="L23" s="39">
        <v>17</v>
      </c>
      <c r="M23" s="48">
        <f t="shared" si="9"/>
        <v>17.916519744186626</v>
      </c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337</v>
      </c>
      <c r="B24" s="38"/>
      <c r="C24" s="8"/>
      <c r="D24" s="8" t="s">
        <v>0</v>
      </c>
      <c r="E24" s="44">
        <v>1329.3139966692311</v>
      </c>
      <c r="F24" s="39"/>
      <c r="G24" s="48"/>
      <c r="H24" s="39">
        <v>37</v>
      </c>
      <c r="I24" s="48">
        <f>((($H$2+2)*($H$2+4)*($H$2+2-2*H24))/(2*($H$2+2*H24)*($H$2+4*H24))+(($H$2+1)-H24+1))*$H$1</f>
        <v>5.6982038957753609</v>
      </c>
      <c r="J24" s="39"/>
      <c r="K24" s="48"/>
      <c r="L24" s="39">
        <v>18</v>
      </c>
      <c r="M24" s="48">
        <f t="shared" si="9"/>
        <v>16.743196058736306</v>
      </c>
      <c r="N24" s="39"/>
      <c r="O24" s="48"/>
      <c r="P24" s="6"/>
      <c r="Q24" s="48"/>
      <c r="R24" s="39"/>
      <c r="S24" s="48"/>
      <c r="T24" s="39"/>
      <c r="U24" s="48"/>
      <c r="V24" s="39"/>
      <c r="W24" s="48"/>
      <c r="X24" s="39"/>
      <c r="Y24" s="48"/>
      <c r="Z24" s="39"/>
      <c r="AA24" s="48"/>
    </row>
    <row r="25" spans="1:27" ht="15.6">
      <c r="A25" s="9" t="s">
        <v>365</v>
      </c>
      <c r="B25" s="38" t="s">
        <v>13</v>
      </c>
      <c r="C25" s="8">
        <v>1</v>
      </c>
      <c r="D25" s="8" t="s">
        <v>1</v>
      </c>
      <c r="E25" s="44">
        <v>1383.1258963752298</v>
      </c>
      <c r="F25" s="39">
        <v>8</v>
      </c>
      <c r="G25" s="48">
        <f>((($F$2+2)*($F$2+4)*($F$2+2-2*F25))/(2*($F$2+2*F25)*($F$2+4*F25))+(($F$2+1)-F25+1))*$F$1</f>
        <v>15.311004784688997</v>
      </c>
      <c r="H25" s="39">
        <v>29</v>
      </c>
      <c r="I25" s="48">
        <f>((($H$2+2)*($H$2+4)*($H$2+2-2*H25))/(2*($H$2+2*H25)*($H$2+4*H25))+(($H$2+1)-H25+1))*$H$1</f>
        <v>12.080772607550482</v>
      </c>
      <c r="J25" s="39"/>
      <c r="K25" s="48"/>
      <c r="L25" s="39">
        <v>19</v>
      </c>
      <c r="M25" s="48">
        <f t="shared" si="9"/>
        <v>15.593067899631414</v>
      </c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25</v>
      </c>
      <c r="B26" s="38" t="s">
        <v>13</v>
      </c>
      <c r="C26" s="8" t="s">
        <v>6</v>
      </c>
      <c r="D26" s="8" t="s">
        <v>1</v>
      </c>
      <c r="E26" s="44">
        <v>1677.200830714065</v>
      </c>
      <c r="F26" s="39"/>
      <c r="G26" s="48"/>
      <c r="H26" s="39"/>
      <c r="I26" s="48"/>
      <c r="J26" s="39"/>
      <c r="K26" s="48"/>
      <c r="L26" s="39">
        <v>20</v>
      </c>
      <c r="M26" s="48">
        <f t="shared" si="9"/>
        <v>14.462899193301558</v>
      </c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28</v>
      </c>
      <c r="B27" s="38" t="s">
        <v>13</v>
      </c>
      <c r="C27" s="8" t="s">
        <v>6</v>
      </c>
      <c r="D27" s="8" t="s">
        <v>0</v>
      </c>
      <c r="E27" s="44">
        <v>1499.0121707215797</v>
      </c>
      <c r="F27" s="39"/>
      <c r="G27" s="48"/>
      <c r="H27" s="39"/>
      <c r="I27" s="48"/>
      <c r="J27" s="39"/>
      <c r="K27" s="48"/>
      <c r="L27" s="39">
        <v>21</v>
      </c>
      <c r="M27" s="48">
        <f t="shared" si="9"/>
        <v>13.34997602324335</v>
      </c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362</v>
      </c>
      <c r="B28" s="38"/>
      <c r="C28" s="8"/>
      <c r="D28" s="8" t="s">
        <v>1</v>
      </c>
      <c r="E28" s="44">
        <v>1522.9132251812339</v>
      </c>
      <c r="F28" s="39"/>
      <c r="G28" s="48"/>
      <c r="H28" s="39">
        <v>11</v>
      </c>
      <c r="I28" s="48">
        <f>((($H$2+2)*($H$2+4)*($H$2+2-2*H28))/(2*($H$2+2*H28)*($H$2+4*H28))+(($H$2+1)-H28+1))*$H$1</f>
        <v>29.523868261995805</v>
      </c>
      <c r="J28" s="39"/>
      <c r="K28" s="48"/>
      <c r="L28" s="39">
        <v>22</v>
      </c>
      <c r="M28" s="48">
        <f t="shared" si="9"/>
        <v>12.252010324999441</v>
      </c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364</v>
      </c>
      <c r="B29" s="38"/>
      <c r="C29" s="8"/>
      <c r="D29" s="8" t="s">
        <v>0</v>
      </c>
      <c r="E29" s="44">
        <v>1208.5152719574655</v>
      </c>
      <c r="F29" s="39"/>
      <c r="G29" s="48"/>
      <c r="H29" s="39"/>
      <c r="I29" s="48"/>
      <c r="J29" s="39"/>
      <c r="K29" s="48"/>
      <c r="L29" s="39">
        <v>23</v>
      </c>
      <c r="M29" s="48">
        <f t="shared" si="9"/>
        <v>11.167063541797217</v>
      </c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132</v>
      </c>
      <c r="B30" s="38" t="s">
        <v>8</v>
      </c>
      <c r="C30" s="8" t="s">
        <v>6</v>
      </c>
      <c r="D30" s="8" t="s">
        <v>0</v>
      </c>
      <c r="E30" s="44">
        <v>1579.9395168469446</v>
      </c>
      <c r="F30" s="39"/>
      <c r="G30" s="48"/>
      <c r="H30" s="39">
        <v>10</v>
      </c>
      <c r="I30" s="48">
        <f>((($H$2+2)*($H$2+4)*($H$2+2-2*H30))/(2*($H$2+2*H30)*($H$2+4*H30))+(($H$2+1)-H30+1))*$H$1</f>
        <v>30.850213219616208</v>
      </c>
      <c r="J30" s="39"/>
      <c r="K30" s="48"/>
      <c r="L30" s="39">
        <v>24</v>
      </c>
      <c r="M30" s="48">
        <f t="shared" si="9"/>
        <v>10.093485662089034</v>
      </c>
      <c r="N30" s="39"/>
      <c r="O30" s="48"/>
      <c r="P30" s="6"/>
      <c r="Q30" s="48"/>
      <c r="R30" s="39"/>
      <c r="S30" s="48"/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287</v>
      </c>
      <c r="B31" s="38"/>
      <c r="C31" s="8"/>
      <c r="D31" s="8" t="s">
        <v>1</v>
      </c>
      <c r="E31" s="44">
        <v>1427.6700474319859</v>
      </c>
      <c r="F31" s="39"/>
      <c r="G31" s="48"/>
      <c r="H31" s="39"/>
      <c r="I31" s="48"/>
      <c r="J31" s="39"/>
      <c r="K31" s="48"/>
      <c r="L31" s="39">
        <v>25</v>
      </c>
      <c r="M31" s="48">
        <f t="shared" si="9"/>
        <v>9.0298662079270713</v>
      </c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99</v>
      </c>
      <c r="B32" s="38"/>
      <c r="C32" s="8" t="s">
        <v>7</v>
      </c>
      <c r="D32" s="8" t="s">
        <v>1</v>
      </c>
      <c r="E32" s="44">
        <v>1405.8113392554042</v>
      </c>
      <c r="F32" s="39"/>
      <c r="G32" s="48"/>
      <c r="H32" s="39"/>
      <c r="I32" s="48"/>
      <c r="J32" s="39"/>
      <c r="K32" s="48"/>
      <c r="L32" s="39">
        <v>26</v>
      </c>
      <c r="M32" s="48">
        <f t="shared" si="9"/>
        <v>7.9749945797499455</v>
      </c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341</v>
      </c>
      <c r="B33" s="38"/>
      <c r="C33" s="8"/>
      <c r="D33" s="8" t="s">
        <v>0</v>
      </c>
      <c r="E33" s="44">
        <v>1346.5000778730714</v>
      </c>
      <c r="F33" s="39">
        <v>11</v>
      </c>
      <c r="G33" s="48">
        <f>((($F$2+2)*($F$2+4)*($F$2+2-2*F33))/(2*($F$2+2*F33)*($F$2+4*F33))+(($F$2+1)-F33+1))*$F$1</f>
        <v>6.6563467492260067</v>
      </c>
      <c r="H33" s="39">
        <v>31</v>
      </c>
      <c r="I33" s="48">
        <f>((($H$2+2)*($H$2+4)*($H$2+2-2*H33))/(2*($H$2+2*H33)*($H$2+4*H33))+(($H$2+1)-H33+1))*$H$1</f>
        <v>10.453795711469606</v>
      </c>
      <c r="J33" s="39"/>
      <c r="K33" s="48"/>
      <c r="L33" s="39">
        <v>27</v>
      </c>
      <c r="M33" s="48">
        <f t="shared" si="9"/>
        <v>6.9278277791095322</v>
      </c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384</v>
      </c>
      <c r="B34" s="38"/>
      <c r="C34" s="8"/>
      <c r="D34" s="8" t="s">
        <v>1</v>
      </c>
      <c r="E34" s="44">
        <v>1140.5800242647392</v>
      </c>
      <c r="F34" s="39">
        <v>12</v>
      </c>
      <c r="G34" s="48">
        <f>((($F$2+2)*($F$2+4)*($F$2+2-2*F34))/(2*($F$2+2*F34)*($F$2+4*F34))+(($F$2+1)-F34+1))*$F$1</f>
        <v>3.8986354775828462</v>
      </c>
      <c r="H34" s="39">
        <v>43</v>
      </c>
      <c r="I34" s="48">
        <f>((($H$2+2)*($H$2+4)*($H$2+2-2*H34))/(2*($H$2+2*H34)*($H$2+4*H34))+(($H$2+1)-H34+1))*$H$1</f>
        <v>1.0651868860824085</v>
      </c>
      <c r="J34" s="39"/>
      <c r="K34" s="48"/>
      <c r="L34" s="39">
        <v>28</v>
      </c>
      <c r="M34" s="48">
        <f t="shared" si="9"/>
        <v>5.8874639885530593</v>
      </c>
      <c r="N34" s="39"/>
      <c r="O34" s="48"/>
      <c r="P34" s="6"/>
      <c r="Q34" s="48"/>
      <c r="R34" s="39"/>
      <c r="S34" s="48"/>
      <c r="T34" s="39"/>
      <c r="U34" s="48"/>
      <c r="V34" s="39"/>
      <c r="W34" s="48"/>
      <c r="X34" s="39"/>
      <c r="Y34" s="48"/>
      <c r="Z34" s="39"/>
      <c r="AA34" s="48"/>
    </row>
    <row r="35" spans="1:27" ht="15.6">
      <c r="A35" s="9" t="s">
        <v>160</v>
      </c>
      <c r="B35" s="38"/>
      <c r="C35" s="8"/>
      <c r="D35" s="8" t="s">
        <v>0</v>
      </c>
      <c r="E35" s="44">
        <v>1395.8023870982993</v>
      </c>
      <c r="F35" s="39"/>
      <c r="G35" s="48"/>
      <c r="H35" s="39">
        <v>38</v>
      </c>
      <c r="I35" s="48">
        <f>((($H$2+2)*($H$2+4)*($H$2+2-2*H35))/(2*($H$2+2*H35)*($H$2+4*H35))+(($H$2+1)-H35+1))*$H$1</f>
        <v>4.9192811452939393</v>
      </c>
      <c r="J35" s="39"/>
      <c r="K35" s="48"/>
      <c r="L35" s="39">
        <v>29</v>
      </c>
      <c r="M35" s="48">
        <f t="shared" si="9"/>
        <v>4.8531208309266658</v>
      </c>
      <c r="N35" s="39"/>
      <c r="O35" s="48"/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98</v>
      </c>
      <c r="B36" s="38"/>
      <c r="C36" s="8">
        <v>2</v>
      </c>
      <c r="D36" s="8" t="s">
        <v>1</v>
      </c>
      <c r="E36" s="44">
        <v>1349.955760089302</v>
      </c>
      <c r="F36" s="39"/>
      <c r="G36" s="48"/>
      <c r="H36" s="39"/>
      <c r="I36" s="48"/>
      <c r="J36" s="39"/>
      <c r="K36" s="48"/>
      <c r="L36" s="39">
        <v>30</v>
      </c>
      <c r="M36" s="48">
        <f t="shared" si="9"/>
        <v>3.8241173896010725</v>
      </c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357</v>
      </c>
      <c r="B37" s="38"/>
      <c r="C37" s="8"/>
      <c r="D37" s="8" t="s">
        <v>0</v>
      </c>
      <c r="E37" s="44">
        <v>1355.4506337588132</v>
      </c>
      <c r="F37" s="39"/>
      <c r="G37" s="48"/>
      <c r="H37" s="39">
        <v>32</v>
      </c>
      <c r="I37" s="48">
        <f>((($H$2+2)*($H$2+4)*($H$2+2-2*H37))/(2*($H$2+2*H37)*($H$2+4*H37))+(($H$2+1)-H37+1))*$H$1</f>
        <v>9.6494272821936828</v>
      </c>
      <c r="J37" s="39"/>
      <c r="K37" s="48"/>
      <c r="L37" s="39">
        <v>31</v>
      </c>
      <c r="M37" s="48">
        <f t="shared" si="9"/>
        <v>2.7998592685282606</v>
      </c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354</v>
      </c>
      <c r="B38" s="38"/>
      <c r="C38" s="8"/>
      <c r="D38" s="8" t="s">
        <v>0</v>
      </c>
      <c r="E38" s="44">
        <v>1157.0843266920429</v>
      </c>
      <c r="F38" s="39"/>
      <c r="G38" s="48"/>
      <c r="H38" s="39">
        <v>44</v>
      </c>
      <c r="I38" s="48">
        <f>((($H$2+2)*($H$2+4)*($H$2+2-2*H38))/(2*($H$2+2*H38)*($H$2+4*H38))+(($H$2+1)-H38+1))*$H$1</f>
        <v>0.30097446651042314</v>
      </c>
      <c r="J38" s="39"/>
      <c r="K38" s="48"/>
      <c r="L38" s="39">
        <v>32</v>
      </c>
      <c r="M38" s="48">
        <f t="shared" si="9"/>
        <v>1.7798261224598479</v>
      </c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407</v>
      </c>
      <c r="B39" s="38"/>
      <c r="C39" s="8"/>
      <c r="D39" s="8" t="s">
        <v>0</v>
      </c>
      <c r="E39" s="44">
        <v>1283.425329370629</v>
      </c>
      <c r="F39" s="39"/>
      <c r="G39" s="48"/>
      <c r="H39" s="39"/>
      <c r="I39" s="48"/>
      <c r="J39" s="39"/>
      <c r="K39" s="48"/>
      <c r="L39" s="39">
        <v>33</v>
      </c>
      <c r="M39" s="48">
        <f t="shared" si="9"/>
        <v>0.76356120460530896</v>
      </c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368</v>
      </c>
      <c r="B40" s="38"/>
      <c r="C40" s="8"/>
      <c r="D40" s="8" t="s">
        <v>0</v>
      </c>
      <c r="E40" s="44">
        <v>1517.9716987497275</v>
      </c>
      <c r="F40" s="39"/>
      <c r="G40" s="48"/>
      <c r="H40" s="39">
        <v>8</v>
      </c>
      <c r="I40" s="48">
        <f>((($H$2+2)*($H$2+4)*($H$2+2-2*H40))/(2*($H$2+2*H40)*($H$2+4*H40))+(($H$2+1)-H40+1))*$H$1</f>
        <v>33.778476040848389</v>
      </c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14" t="s">
        <v>157</v>
      </c>
      <c r="B41" s="38"/>
      <c r="C41" s="8">
        <v>2</v>
      </c>
      <c r="D41" s="38" t="s">
        <v>0</v>
      </c>
      <c r="E41" s="44">
        <v>1625</v>
      </c>
      <c r="F41" s="39"/>
      <c r="G41" s="48"/>
      <c r="H41" s="39"/>
      <c r="I41" s="48"/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24</v>
      </c>
      <c r="B42" s="38"/>
      <c r="C42" s="8">
        <v>2</v>
      </c>
      <c r="D42" s="8" t="s">
        <v>1</v>
      </c>
      <c r="E42" s="44">
        <v>1600</v>
      </c>
      <c r="F42" s="39"/>
      <c r="G42" s="48"/>
      <c r="H42" s="39"/>
      <c r="I42" s="48"/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338</v>
      </c>
      <c r="B43" s="38"/>
      <c r="C43" s="8"/>
      <c r="D43" s="8" t="s">
        <v>0</v>
      </c>
      <c r="E43" s="44">
        <v>1538.7668380261591</v>
      </c>
      <c r="F43" s="39"/>
      <c r="G43" s="48"/>
      <c r="H43" s="39">
        <v>7</v>
      </c>
      <c r="I43" s="48">
        <f>((($H$2+2)*($H$2+4)*($H$2+2-2*H43))/(2*($H$2+2*H43)*($H$2+4*H43))+(($H$2+1)-H43+1))*$H$1</f>
        <v>35.417738891748158</v>
      </c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342</v>
      </c>
      <c r="B44" s="38"/>
      <c r="C44" s="8"/>
      <c r="D44" s="8" t="s">
        <v>2</v>
      </c>
      <c r="E44" s="44">
        <v>1262.0896357444842</v>
      </c>
      <c r="F44" s="39">
        <v>10</v>
      </c>
      <c r="G44" s="48">
        <f>((($F$2+2)*($F$2+4)*($F$2+2-2*F44))/(2*($F$2+2*F44)*($F$2+4*F44))+(($F$2+1)-F44+1))*$F$1</f>
        <v>9.4635627530364381</v>
      </c>
      <c r="H44" s="39"/>
      <c r="I44" s="48"/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340</v>
      </c>
      <c r="B45" s="38"/>
      <c r="C45" s="8"/>
      <c r="D45" s="8" t="s">
        <v>2</v>
      </c>
      <c r="E45" s="44">
        <v>1327.0048877968666</v>
      </c>
      <c r="F45" s="39">
        <v>5</v>
      </c>
      <c r="G45" s="48">
        <f>((($F$2+2)*($F$2+4)*($F$2+2-2*F45))/(2*($F$2+2*F45)*($F$2+4*F45))+(($F$2+1)-F45+1))*$F$1</f>
        <v>25.358851674641151</v>
      </c>
      <c r="H45" s="39"/>
      <c r="I45" s="48"/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27</v>
      </c>
      <c r="B46" s="38" t="s">
        <v>13</v>
      </c>
      <c r="C46" s="8" t="s">
        <v>6</v>
      </c>
      <c r="D46" s="8" t="s">
        <v>0</v>
      </c>
      <c r="E46" s="44">
        <v>1734</v>
      </c>
      <c r="F46" s="39"/>
      <c r="G46" s="48"/>
      <c r="H46" s="39"/>
      <c r="I46" s="48"/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345</v>
      </c>
      <c r="B47" s="38"/>
      <c r="C47" s="8"/>
      <c r="D47" s="8" t="s">
        <v>310</v>
      </c>
      <c r="E47" s="44">
        <v>1331.636445598876</v>
      </c>
      <c r="F47" s="39"/>
      <c r="G47" s="48"/>
      <c r="H47" s="39"/>
      <c r="I47" s="48"/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171</v>
      </c>
      <c r="B48" s="38"/>
      <c r="C48" s="8">
        <v>2</v>
      </c>
      <c r="D48" s="8" t="s">
        <v>5</v>
      </c>
      <c r="E48" s="44">
        <v>1658.9022952799717</v>
      </c>
      <c r="F48" s="39"/>
      <c r="G48" s="48"/>
      <c r="H48" s="39"/>
      <c r="I48" s="48"/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29</v>
      </c>
      <c r="B49" s="38"/>
      <c r="C49" s="8" t="s">
        <v>8</v>
      </c>
      <c r="D49" s="8" t="s">
        <v>0</v>
      </c>
      <c r="E49" s="44">
        <v>1900</v>
      </c>
      <c r="F49" s="39"/>
      <c r="G49" s="48"/>
      <c r="H49" s="39"/>
      <c r="I49" s="48"/>
      <c r="J49" s="39"/>
      <c r="K49" s="48"/>
      <c r="L49" s="39"/>
      <c r="M49" s="48"/>
      <c r="N49" s="39"/>
      <c r="O49" s="48"/>
      <c r="P49" s="6"/>
      <c r="Q49" s="48"/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30</v>
      </c>
      <c r="B50" s="38"/>
      <c r="C50" s="8"/>
      <c r="D50" s="8" t="s">
        <v>0</v>
      </c>
      <c r="E50" s="44">
        <v>1489</v>
      </c>
      <c r="F50" s="39"/>
      <c r="G50" s="48"/>
      <c r="H50" s="39"/>
      <c r="I50" s="48"/>
      <c r="J50" s="39"/>
      <c r="K50" s="48"/>
      <c r="L50" s="39"/>
      <c r="M50" s="48"/>
      <c r="N50" s="39"/>
      <c r="O50" s="48"/>
      <c r="P50" s="6"/>
      <c r="Q50" s="48"/>
      <c r="R50" s="39"/>
      <c r="S50" s="48"/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9" t="s">
        <v>31</v>
      </c>
      <c r="B51" s="38"/>
      <c r="C51" s="8">
        <v>3</v>
      </c>
      <c r="D51" s="8" t="s">
        <v>5</v>
      </c>
      <c r="E51" s="44">
        <v>1546.8800067386665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195</v>
      </c>
      <c r="B52" s="69"/>
      <c r="C52" s="17"/>
      <c r="D52" s="38" t="s">
        <v>0</v>
      </c>
      <c r="E52" s="44">
        <v>1428</v>
      </c>
      <c r="F52" s="39"/>
      <c r="G52" s="48"/>
      <c r="H52" s="39"/>
      <c r="I52" s="49"/>
      <c r="J52" s="39"/>
      <c r="K52" s="49"/>
      <c r="L52" s="39"/>
      <c r="M52" s="49"/>
      <c r="N52" s="39"/>
      <c r="O52" s="49"/>
      <c r="P52" s="6"/>
      <c r="Q52" s="49"/>
      <c r="R52" s="39"/>
      <c r="S52" s="48"/>
      <c r="T52" s="39"/>
      <c r="U52" s="48"/>
      <c r="V52" s="39"/>
      <c r="W52" s="48"/>
      <c r="X52" s="39"/>
      <c r="Y52" s="49"/>
      <c r="Z52" s="6"/>
      <c r="AA52" s="49"/>
    </row>
    <row r="53" spans="1:27" ht="15.6">
      <c r="A53" s="9" t="s">
        <v>32</v>
      </c>
      <c r="B53" s="38"/>
      <c r="C53" s="8">
        <v>3</v>
      </c>
      <c r="D53" s="8" t="s">
        <v>3</v>
      </c>
      <c r="E53" s="44">
        <v>1400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33</v>
      </c>
      <c r="B54" s="38"/>
      <c r="C54" s="8"/>
      <c r="D54" s="8" t="s">
        <v>0</v>
      </c>
      <c r="E54" s="44">
        <v>1186.8876700758617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34</v>
      </c>
      <c r="B55" s="38"/>
      <c r="C55" s="8" t="s">
        <v>6</v>
      </c>
      <c r="D55" s="8" t="s">
        <v>0</v>
      </c>
      <c r="E55" s="44">
        <v>1900</v>
      </c>
      <c r="F55" s="39"/>
      <c r="G55" s="48"/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355</v>
      </c>
      <c r="B56" s="38"/>
      <c r="C56" s="8"/>
      <c r="D56" s="8" t="s">
        <v>0</v>
      </c>
      <c r="E56" s="44">
        <v>1496.9170995056852</v>
      </c>
      <c r="F56" s="39"/>
      <c r="G56" s="48"/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150</v>
      </c>
      <c r="B57" s="38"/>
      <c r="C57" s="8"/>
      <c r="D57" s="8" t="s">
        <v>16</v>
      </c>
      <c r="E57" s="44">
        <v>1173</v>
      </c>
      <c r="F57" s="39"/>
      <c r="G57" s="48"/>
      <c r="H57" s="39"/>
      <c r="I57" s="48"/>
      <c r="J57" s="39"/>
      <c r="K57" s="48"/>
      <c r="L57" s="39"/>
      <c r="M57" s="48"/>
      <c r="N57" s="39"/>
      <c r="O57" s="48"/>
      <c r="P57" s="6"/>
      <c r="Q57" s="48"/>
      <c r="R57" s="39"/>
      <c r="S57" s="48"/>
      <c r="T57" s="39"/>
      <c r="U57" s="48"/>
      <c r="V57" s="39"/>
      <c r="W57" s="48"/>
      <c r="X57" s="39"/>
      <c r="Y57" s="48"/>
      <c r="Z57" s="39"/>
      <c r="AA57" s="48"/>
    </row>
    <row r="58" spans="1:27" ht="15.6">
      <c r="A58" s="9" t="s">
        <v>35</v>
      </c>
      <c r="B58" s="38" t="s">
        <v>8</v>
      </c>
      <c r="C58" s="8" t="s">
        <v>8</v>
      </c>
      <c r="D58" s="8" t="s">
        <v>0</v>
      </c>
      <c r="E58" s="44">
        <v>1738</v>
      </c>
      <c r="F58" s="39"/>
      <c r="G58" s="48"/>
      <c r="H58" s="39"/>
      <c r="I58" s="48"/>
      <c r="J58" s="39"/>
      <c r="K58" s="48"/>
      <c r="L58" s="39"/>
      <c r="M58" s="48"/>
      <c r="N58" s="39"/>
      <c r="O58" s="48"/>
      <c r="P58" s="6"/>
      <c r="Q58" s="48"/>
      <c r="R58" s="39"/>
      <c r="S58" s="48"/>
      <c r="T58" s="39"/>
      <c r="U58" s="48"/>
      <c r="V58" s="39"/>
      <c r="W58" s="48"/>
      <c r="X58" s="39"/>
      <c r="Y58" s="48"/>
      <c r="Z58" s="39"/>
      <c r="AA58" s="48"/>
    </row>
    <row r="59" spans="1:27" ht="15.6">
      <c r="A59" s="9" t="s">
        <v>301</v>
      </c>
      <c r="B59" s="38"/>
      <c r="C59" s="8"/>
      <c r="D59" s="8" t="s">
        <v>0</v>
      </c>
      <c r="E59" s="44">
        <v>1538.6733993862479</v>
      </c>
      <c r="F59" s="39"/>
      <c r="G59" s="48"/>
      <c r="H59" s="39">
        <v>9</v>
      </c>
      <c r="I59" s="48">
        <f>((($H$2+2)*($H$2+4)*($H$2+2-2*H59))/(2*($H$2+2*H59)*($H$2+4*H59))+(($H$2+1)-H59+1))*$H$1</f>
        <v>32.262879152623981</v>
      </c>
      <c r="J59" s="39"/>
      <c r="K59" s="48"/>
      <c r="L59" s="39"/>
      <c r="M59" s="48"/>
      <c r="N59" s="39"/>
      <c r="O59" s="48"/>
      <c r="P59" s="6"/>
      <c r="Q59" s="48"/>
      <c r="R59" s="39"/>
      <c r="S59" s="48"/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265</v>
      </c>
      <c r="B60" s="38"/>
      <c r="C60" s="8"/>
      <c r="D60" s="8" t="s">
        <v>0</v>
      </c>
      <c r="E60" s="44">
        <v>1263</v>
      </c>
      <c r="F60" s="39"/>
      <c r="G60" s="48"/>
      <c r="H60" s="39"/>
      <c r="I60" s="48"/>
      <c r="J60" s="39"/>
      <c r="K60" s="48"/>
      <c r="L60" s="39"/>
      <c r="M60" s="48"/>
      <c r="N60" s="39"/>
      <c r="O60" s="48"/>
      <c r="P60" s="6"/>
      <c r="Q60" s="48"/>
      <c r="R60" s="39"/>
      <c r="S60" s="48"/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36</v>
      </c>
      <c r="B61" s="38"/>
      <c r="C61" s="8">
        <v>3</v>
      </c>
      <c r="D61" s="8" t="s">
        <v>16</v>
      </c>
      <c r="E61" s="44">
        <v>1313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376</v>
      </c>
      <c r="B62" s="38"/>
      <c r="C62" s="8"/>
      <c r="D62" s="8" t="s">
        <v>310</v>
      </c>
      <c r="E62" s="44">
        <v>1141.9206632319947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377</v>
      </c>
      <c r="B63" s="38"/>
      <c r="C63" s="8"/>
      <c r="D63" s="8" t="s">
        <v>310</v>
      </c>
      <c r="E63" s="44">
        <v>1458.0314377306859</v>
      </c>
      <c r="F63" s="39"/>
      <c r="G63" s="48"/>
      <c r="H63" s="39"/>
      <c r="I63" s="48"/>
      <c r="J63" s="39"/>
      <c r="K63" s="48"/>
      <c r="L63" s="39"/>
      <c r="M63" s="48"/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317</v>
      </c>
      <c r="B64" s="38" t="s">
        <v>8</v>
      </c>
      <c r="C64" s="8"/>
      <c r="D64" s="8" t="s">
        <v>0</v>
      </c>
      <c r="E64" s="44">
        <v>1736</v>
      </c>
      <c r="F64" s="39"/>
      <c r="G64" s="48"/>
      <c r="H64" s="39"/>
      <c r="I64" s="48"/>
      <c r="J64" s="39"/>
      <c r="K64" s="48"/>
      <c r="L64" s="39"/>
      <c r="M64" s="48"/>
      <c r="N64" s="39"/>
      <c r="O64" s="48"/>
      <c r="P64" s="6"/>
      <c r="Q64" s="48"/>
      <c r="R64" s="39"/>
      <c r="S64" s="48"/>
      <c r="T64" s="39"/>
      <c r="U64" s="48"/>
      <c r="V64" s="39"/>
      <c r="W64" s="48"/>
      <c r="X64" s="39"/>
      <c r="Y64" s="48"/>
      <c r="Z64" s="39"/>
      <c r="AA64" s="48"/>
    </row>
    <row r="65" spans="1:27" ht="15.6">
      <c r="A65" s="9" t="s">
        <v>176</v>
      </c>
      <c r="B65" s="38"/>
      <c r="C65" s="8"/>
      <c r="D65" s="8" t="s">
        <v>0</v>
      </c>
      <c r="E65" s="44">
        <v>1247.7483106526711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37</v>
      </c>
      <c r="B66" s="38"/>
      <c r="C66" s="8">
        <v>4</v>
      </c>
      <c r="D66" s="8" t="s">
        <v>16</v>
      </c>
      <c r="E66" s="44">
        <v>1200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202</v>
      </c>
      <c r="B67" s="38" t="s">
        <v>13</v>
      </c>
      <c r="C67" s="8"/>
      <c r="D67" s="8" t="s">
        <v>0</v>
      </c>
      <c r="E67" s="44">
        <v>1900</v>
      </c>
      <c r="F67" s="39"/>
      <c r="G67" s="48"/>
      <c r="H67" s="39"/>
      <c r="I67" s="48"/>
      <c r="J67" s="39"/>
      <c r="K67" s="48"/>
      <c r="L67" s="39"/>
      <c r="M67" s="48"/>
      <c r="N67" s="39"/>
      <c r="O67" s="48"/>
      <c r="P67" s="6"/>
      <c r="Q67" s="48"/>
      <c r="R67" s="39"/>
      <c r="S67" s="48"/>
      <c r="T67" s="39"/>
      <c r="U67" s="48"/>
      <c r="V67" s="39"/>
      <c r="W67" s="48"/>
      <c r="X67" s="39"/>
      <c r="Y67" s="48"/>
      <c r="Z67" s="39"/>
      <c r="AA67" s="48"/>
    </row>
    <row r="68" spans="1:27" ht="15.6">
      <c r="A68" s="9" t="s">
        <v>294</v>
      </c>
      <c r="B68" s="38" t="s">
        <v>13</v>
      </c>
      <c r="C68" s="8"/>
      <c r="D68" s="8" t="s">
        <v>5</v>
      </c>
      <c r="E68" s="44">
        <v>1454.8202817944048</v>
      </c>
      <c r="F68" s="39"/>
      <c r="G68" s="48"/>
      <c r="H68" s="39"/>
      <c r="I68" s="48"/>
      <c r="J68" s="39"/>
      <c r="K68" s="48"/>
      <c r="L68" s="39"/>
      <c r="M68" s="48"/>
      <c r="N68" s="39"/>
      <c r="O68" s="48"/>
      <c r="P68" s="6"/>
      <c r="Q68" s="48"/>
      <c r="R68" s="39"/>
      <c r="S68" s="48"/>
      <c r="T68" s="39"/>
      <c r="U68" s="48"/>
      <c r="V68" s="39"/>
      <c r="W68" s="48"/>
      <c r="X68" s="39"/>
      <c r="Y68" s="48"/>
      <c r="Z68" s="39"/>
      <c r="AA68" s="48"/>
    </row>
    <row r="69" spans="1:27" ht="15.6">
      <c r="A69" s="9" t="s">
        <v>290</v>
      </c>
      <c r="B69" s="38"/>
      <c r="C69" s="8"/>
      <c r="D69" s="8" t="s">
        <v>3</v>
      </c>
      <c r="E69" s="44">
        <v>1237.375567034172</v>
      </c>
      <c r="F69" s="39"/>
      <c r="G69" s="48"/>
      <c r="H69" s="39"/>
      <c r="I69" s="48"/>
      <c r="J69" s="39"/>
      <c r="K69" s="48"/>
      <c r="L69" s="39"/>
      <c r="M69" s="48"/>
      <c r="N69" s="39"/>
      <c r="O69" s="48"/>
      <c r="P69" s="6"/>
      <c r="Q69" s="48"/>
      <c r="R69" s="39"/>
      <c r="S69" s="48"/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" t="s">
        <v>263</v>
      </c>
      <c r="B70" s="38"/>
      <c r="C70" s="8"/>
      <c r="D70" s="8" t="s">
        <v>0</v>
      </c>
      <c r="E70" s="44">
        <v>1459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264</v>
      </c>
      <c r="B71" s="38"/>
      <c r="C71" s="8"/>
      <c r="D71" s="8" t="s">
        <v>0</v>
      </c>
      <c r="E71" s="44">
        <v>1549.5561441852851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38</v>
      </c>
      <c r="B72" s="38"/>
      <c r="C72" s="8">
        <v>4</v>
      </c>
      <c r="D72" s="8" t="s">
        <v>16</v>
      </c>
      <c r="E72" s="44">
        <v>1200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39</v>
      </c>
      <c r="B73" s="38"/>
      <c r="C73" s="8">
        <v>2</v>
      </c>
      <c r="D73" s="8" t="s">
        <v>3</v>
      </c>
      <c r="E73" s="44">
        <v>1600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40</v>
      </c>
      <c r="B74" s="38"/>
      <c r="C74" s="8">
        <v>4</v>
      </c>
      <c r="D74" s="8" t="s">
        <v>5</v>
      </c>
      <c r="E74" s="44">
        <v>1200</v>
      </c>
      <c r="F74" s="39"/>
      <c r="G74" s="48"/>
      <c r="H74" s="39"/>
      <c r="I74" s="48"/>
      <c r="J74" s="39"/>
      <c r="K74" s="48"/>
      <c r="L74" s="39"/>
      <c r="M74" s="48"/>
      <c r="N74" s="39"/>
      <c r="O74" s="48"/>
      <c r="P74" s="6"/>
      <c r="Q74" s="48"/>
      <c r="R74" s="39"/>
      <c r="S74" s="48"/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248</v>
      </c>
      <c r="B75" s="38"/>
      <c r="C75" s="8"/>
      <c r="D75" s="8" t="s">
        <v>0</v>
      </c>
      <c r="E75" s="44">
        <v>1535.1259964850954</v>
      </c>
      <c r="F75" s="39"/>
      <c r="G75" s="48"/>
      <c r="H75" s="39"/>
      <c r="I75" s="48"/>
      <c r="J75" s="39"/>
      <c r="K75" s="48"/>
      <c r="L75" s="39"/>
      <c r="M75" s="48"/>
      <c r="N75" s="39"/>
      <c r="O75" s="48"/>
      <c r="P75" s="6"/>
      <c r="Q75" s="48"/>
      <c r="R75" s="39"/>
      <c r="S75" s="48"/>
      <c r="T75" s="39"/>
      <c r="U75" s="48"/>
      <c r="V75" s="39"/>
      <c r="W75" s="48"/>
      <c r="X75" s="39"/>
      <c r="Y75" s="48"/>
      <c r="Z75" s="39"/>
      <c r="AA75" s="48"/>
    </row>
    <row r="76" spans="1:27" ht="15.6">
      <c r="A76" s="9" t="s">
        <v>41</v>
      </c>
      <c r="B76" s="38"/>
      <c r="C76" s="8" t="s">
        <v>6</v>
      </c>
      <c r="D76" s="8" t="s">
        <v>0</v>
      </c>
      <c r="E76" s="44">
        <v>1828.1238680080462</v>
      </c>
      <c r="F76" s="39"/>
      <c r="G76" s="48"/>
      <c r="H76" s="39"/>
      <c r="I76" s="48"/>
      <c r="J76" s="39"/>
      <c r="K76" s="48"/>
      <c r="L76" s="39"/>
      <c r="M76" s="48"/>
      <c r="N76" s="39"/>
      <c r="O76" s="48"/>
      <c r="P76" s="6"/>
      <c r="Q76" s="48"/>
      <c r="R76" s="39"/>
      <c r="S76" s="48"/>
      <c r="T76" s="39"/>
      <c r="U76" s="48"/>
      <c r="V76" s="39"/>
      <c r="W76" s="48"/>
      <c r="X76" s="39"/>
      <c r="Y76" s="48"/>
      <c r="Z76" s="39"/>
      <c r="AA76" s="48"/>
    </row>
    <row r="77" spans="1:27" ht="15.6">
      <c r="A77" s="9" t="s">
        <v>397</v>
      </c>
      <c r="B77" s="38"/>
      <c r="C77" s="8"/>
      <c r="D77" s="8" t="s">
        <v>310</v>
      </c>
      <c r="E77" s="44">
        <v>1155.0288563285947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9" t="s">
        <v>382</v>
      </c>
      <c r="B78" s="38"/>
      <c r="C78" s="8"/>
      <c r="D78" s="8" t="s">
        <v>1</v>
      </c>
      <c r="E78" s="44">
        <v>1307.9623567247625</v>
      </c>
      <c r="F78" s="39"/>
      <c r="G78" s="48"/>
      <c r="H78" s="39"/>
      <c r="I78" s="48"/>
      <c r="J78" s="39"/>
      <c r="K78" s="48"/>
      <c r="L78" s="39"/>
      <c r="M78" s="48"/>
      <c r="N78" s="39"/>
      <c r="O78" s="48"/>
      <c r="P78" s="6"/>
      <c r="Q78" s="48"/>
      <c r="R78" s="39"/>
      <c r="S78" s="48"/>
      <c r="T78" s="39"/>
      <c r="U78" s="48"/>
      <c r="V78" s="39"/>
      <c r="W78" s="48"/>
      <c r="X78" s="39"/>
      <c r="Y78" s="48"/>
      <c r="Z78" s="39"/>
      <c r="AA78" s="48"/>
    </row>
    <row r="79" spans="1:27" ht="15.6">
      <c r="A79" s="9" t="s">
        <v>191</v>
      </c>
      <c r="B79" s="38"/>
      <c r="C79" s="8">
        <v>2</v>
      </c>
      <c r="D79" s="8" t="s">
        <v>1</v>
      </c>
      <c r="E79" s="44">
        <v>1464.6863095901906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9" t="s">
        <v>42</v>
      </c>
      <c r="B80" s="38"/>
      <c r="C80" s="8">
        <v>4</v>
      </c>
      <c r="D80" s="8" t="s">
        <v>5</v>
      </c>
      <c r="E80" s="44">
        <v>1200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242</v>
      </c>
      <c r="B81" s="38"/>
      <c r="C81" s="8"/>
      <c r="D81" s="8" t="s">
        <v>0</v>
      </c>
      <c r="E81" s="44">
        <v>1256</v>
      </c>
      <c r="F81" s="39"/>
      <c r="G81" s="48"/>
      <c r="H81" s="39"/>
      <c r="I81" s="48"/>
      <c r="J81" s="39"/>
      <c r="K81" s="48"/>
      <c r="L81" s="39"/>
      <c r="M81" s="48"/>
      <c r="N81" s="39"/>
      <c r="O81" s="48"/>
      <c r="P81" s="6"/>
      <c r="Q81" s="48"/>
      <c r="R81" s="39"/>
      <c r="S81" s="48"/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149</v>
      </c>
      <c r="B82" s="38"/>
      <c r="C82" s="8"/>
      <c r="D82" s="8" t="s">
        <v>16</v>
      </c>
      <c r="E82" s="44">
        <v>1193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43</v>
      </c>
      <c r="B83" s="38"/>
      <c r="C83" s="8"/>
      <c r="D83" s="8" t="s">
        <v>0</v>
      </c>
      <c r="E83" s="44">
        <v>1200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9" t="s">
        <v>44</v>
      </c>
      <c r="B84" s="38"/>
      <c r="C84" s="8">
        <v>3</v>
      </c>
      <c r="D84" s="8" t="s">
        <v>5</v>
      </c>
      <c r="E84" s="44">
        <v>1495.6421254096088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9" t="s">
        <v>194</v>
      </c>
      <c r="B85" s="69"/>
      <c r="C85" s="17"/>
      <c r="D85" s="38" t="s">
        <v>0</v>
      </c>
      <c r="E85" s="44">
        <v>1744</v>
      </c>
      <c r="F85" s="39"/>
      <c r="G85" s="49"/>
      <c r="H85" s="39"/>
      <c r="I85" s="49"/>
      <c r="J85" s="39"/>
      <c r="K85" s="49"/>
      <c r="L85" s="39"/>
      <c r="M85" s="49"/>
      <c r="N85" s="39"/>
      <c r="O85" s="48"/>
      <c r="P85" s="6"/>
      <c r="Q85" s="49"/>
      <c r="R85" s="39"/>
      <c r="S85" s="48"/>
      <c r="T85" s="39"/>
      <c r="U85" s="48"/>
      <c r="V85" s="39"/>
      <c r="W85" s="49"/>
      <c r="X85" s="39"/>
      <c r="Y85" s="49"/>
      <c r="Z85" s="6"/>
      <c r="AA85" s="49"/>
    </row>
    <row r="86" spans="1:27" ht="15.6">
      <c r="A86" s="9" t="s">
        <v>45</v>
      </c>
      <c r="B86" s="38"/>
      <c r="C86" s="8" t="s">
        <v>8</v>
      </c>
      <c r="D86" s="8" t="s">
        <v>0</v>
      </c>
      <c r="E86" s="44">
        <v>1900</v>
      </c>
      <c r="F86" s="39"/>
      <c r="G86" s="48"/>
      <c r="H86" s="39"/>
      <c r="I86" s="48"/>
      <c r="J86" s="39"/>
      <c r="K86" s="48"/>
      <c r="L86" s="39"/>
      <c r="M86" s="48"/>
      <c r="N86" s="39"/>
      <c r="O86" s="48"/>
      <c r="P86" s="6"/>
      <c r="Q86" s="48"/>
      <c r="R86" s="39"/>
      <c r="S86" s="48"/>
      <c r="T86" s="39"/>
      <c r="U86" s="48"/>
      <c r="V86" s="39"/>
      <c r="W86" s="48"/>
      <c r="X86" s="39"/>
      <c r="Y86" s="48"/>
      <c r="Z86" s="39"/>
      <c r="AA86" s="48"/>
    </row>
    <row r="87" spans="1:27" ht="15.6">
      <c r="A87" s="9" t="s">
        <v>356</v>
      </c>
      <c r="B87" s="38"/>
      <c r="C87" s="8"/>
      <c r="D87" s="8" t="s">
        <v>0</v>
      </c>
      <c r="E87" s="44">
        <v>1409.4196130189039</v>
      </c>
      <c r="F87" s="39"/>
      <c r="G87" s="48"/>
      <c r="H87" s="39">
        <v>27</v>
      </c>
      <c r="I87" s="48">
        <f>((($H$2+2)*($H$2+4)*($H$2+2-2*H87))/(2*($H$2+2*H87)*($H$2+4*H87))+(($H$2+1)-H87+1))*$H$1</f>
        <v>13.736633695111982</v>
      </c>
      <c r="J87" s="39"/>
      <c r="K87" s="48"/>
      <c r="L87" s="39"/>
      <c r="M87" s="48"/>
      <c r="N87" s="39"/>
      <c r="O87" s="48"/>
      <c r="P87" s="6"/>
      <c r="Q87" s="48"/>
      <c r="R87" s="39"/>
      <c r="S87" s="48"/>
      <c r="T87" s="39"/>
      <c r="U87" s="48"/>
      <c r="V87" s="39"/>
      <c r="W87" s="48"/>
      <c r="X87" s="39"/>
      <c r="Y87" s="48"/>
      <c r="Z87" s="39"/>
      <c r="AA87" s="48"/>
    </row>
    <row r="88" spans="1:27" ht="15.6">
      <c r="A88" s="9" t="s">
        <v>46</v>
      </c>
      <c r="B88" s="38" t="s">
        <v>8</v>
      </c>
      <c r="C88" s="8" t="s">
        <v>6</v>
      </c>
      <c r="D88" s="8" t="s">
        <v>0</v>
      </c>
      <c r="E88" s="44">
        <v>1356.2538667287481</v>
      </c>
      <c r="F88" s="39"/>
      <c r="G88" s="48"/>
      <c r="H88" s="39">
        <v>40</v>
      </c>
      <c r="I88" s="48">
        <f>((($H$2+2)*($H$2+4)*($H$2+2-2*H88))/(2*($H$2+2*H88)*($H$2+4*H88))+(($H$2+1)-H88+1))*$H$1</f>
        <v>3.3702455464612422</v>
      </c>
      <c r="J88" s="39"/>
      <c r="K88" s="48"/>
      <c r="L88" s="39"/>
      <c r="M88" s="48"/>
      <c r="N88" s="39"/>
      <c r="O88" s="48"/>
      <c r="P88" s="6"/>
      <c r="Q88" s="48"/>
      <c r="R88" s="39"/>
      <c r="S88" s="48"/>
      <c r="T88" s="39"/>
      <c r="U88" s="48"/>
      <c r="V88" s="39"/>
      <c r="W88" s="48"/>
      <c r="X88" s="39"/>
      <c r="Y88" s="48"/>
      <c r="Z88" s="39"/>
      <c r="AA88" s="48"/>
    </row>
    <row r="89" spans="1:27" ht="15.6">
      <c r="A89" s="9" t="s">
        <v>47</v>
      </c>
      <c r="B89" s="38"/>
      <c r="C89" s="8">
        <v>3</v>
      </c>
      <c r="D89" s="8" t="s">
        <v>5</v>
      </c>
      <c r="E89" s="44">
        <v>1400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147</v>
      </c>
      <c r="B90" s="38"/>
      <c r="C90" s="38">
        <v>4</v>
      </c>
      <c r="D90" s="38" t="s">
        <v>2</v>
      </c>
      <c r="E90" s="44">
        <v>1256.0306573963219</v>
      </c>
      <c r="F90" s="39"/>
      <c r="G90" s="48"/>
      <c r="H90" s="39"/>
      <c r="I90" s="48"/>
      <c r="J90" s="39"/>
      <c r="K90" s="48"/>
      <c r="L90" s="39"/>
      <c r="M90" s="48"/>
      <c r="N90" s="39"/>
      <c r="O90" s="48"/>
      <c r="P90" s="6"/>
      <c r="Q90" s="48"/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299</v>
      </c>
      <c r="B91" s="38"/>
      <c r="C91" s="8"/>
      <c r="D91" s="8" t="s">
        <v>0</v>
      </c>
      <c r="E91" s="44">
        <v>1446.2418087486526</v>
      </c>
      <c r="F91" s="39"/>
      <c r="G91" s="48"/>
      <c r="H91" s="39">
        <v>28</v>
      </c>
      <c r="I91" s="48">
        <f>((($H$2+2)*($H$2+4)*($H$2+2-2*H91))/(2*($H$2+2*H91)*($H$2+4*H91))+(($H$2+1)-H91+1))*$H$1</f>
        <v>12.904707233065443</v>
      </c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292</v>
      </c>
      <c r="B92" s="38"/>
      <c r="C92" s="8"/>
      <c r="D92" s="8" t="s">
        <v>5</v>
      </c>
      <c r="E92" s="44">
        <v>1203.5174039261801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283</v>
      </c>
      <c r="B93" s="38"/>
      <c r="C93" s="8"/>
      <c r="D93" s="8" t="s">
        <v>2</v>
      </c>
      <c r="E93" s="44">
        <v>1163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/>
      <c r="S93" s="48"/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48</v>
      </c>
      <c r="B94" s="38"/>
      <c r="C94" s="8"/>
      <c r="D94" s="8" t="s">
        <v>0</v>
      </c>
      <c r="E94" s="44">
        <v>1200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9" t="s">
        <v>196</v>
      </c>
      <c r="B95" s="69"/>
      <c r="C95" s="17"/>
      <c r="D95" s="38" t="s">
        <v>0</v>
      </c>
      <c r="E95" s="44">
        <v>1333</v>
      </c>
      <c r="F95" s="39"/>
      <c r="G95" s="48"/>
      <c r="H95" s="39"/>
      <c r="I95" s="49"/>
      <c r="J95" s="39"/>
      <c r="K95" s="49"/>
      <c r="L95" s="39"/>
      <c r="M95" s="49"/>
      <c r="N95" s="39"/>
      <c r="O95" s="49"/>
      <c r="P95" s="6"/>
      <c r="Q95" s="49"/>
      <c r="R95" s="39"/>
      <c r="S95" s="48"/>
      <c r="T95" s="39"/>
      <c r="U95" s="48"/>
      <c r="V95" s="39"/>
      <c r="W95" s="48"/>
      <c r="X95" s="39"/>
      <c r="Y95" s="49"/>
      <c r="Z95" s="6"/>
      <c r="AA95" s="49"/>
    </row>
    <row r="96" spans="1:27" ht="15.6">
      <c r="A96" s="9" t="s">
        <v>374</v>
      </c>
      <c r="B96" s="38"/>
      <c r="C96" s="8"/>
      <c r="D96" s="8" t="s">
        <v>310</v>
      </c>
      <c r="E96" s="44">
        <v>1326.2950964345096</v>
      </c>
      <c r="F96" s="39"/>
      <c r="G96" s="48"/>
      <c r="H96" s="39"/>
      <c r="I96" s="48"/>
      <c r="J96" s="39"/>
      <c r="K96" s="48"/>
      <c r="L96" s="39"/>
      <c r="M96" s="48"/>
      <c r="N96" s="39"/>
      <c r="O96" s="48"/>
      <c r="P96" s="6"/>
      <c r="Q96" s="48"/>
      <c r="R96" s="39"/>
      <c r="S96" s="48"/>
      <c r="T96" s="39"/>
      <c r="U96" s="48"/>
      <c r="V96" s="39"/>
      <c r="W96" s="48"/>
      <c r="X96" s="39"/>
      <c r="Y96" s="48"/>
      <c r="Z96" s="39"/>
      <c r="AA96" s="48"/>
    </row>
    <row r="97" spans="1:27" s="21" customFormat="1" ht="15.6">
      <c r="A97" s="14" t="s">
        <v>296</v>
      </c>
      <c r="B97" s="38" t="s">
        <v>13</v>
      </c>
      <c r="C97" s="8"/>
      <c r="D97" s="8" t="s">
        <v>0</v>
      </c>
      <c r="E97" s="44">
        <v>1718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49</v>
      </c>
      <c r="B98" s="38"/>
      <c r="C98" s="8">
        <v>4</v>
      </c>
      <c r="D98" s="8" t="s">
        <v>2</v>
      </c>
      <c r="E98" s="44">
        <v>1245</v>
      </c>
      <c r="F98" s="39"/>
      <c r="G98" s="48"/>
      <c r="H98" s="39"/>
      <c r="I98" s="48"/>
      <c r="J98" s="39"/>
      <c r="K98" s="48"/>
      <c r="L98" s="39"/>
      <c r="M98" s="48"/>
      <c r="N98" s="39"/>
      <c r="O98" s="48"/>
      <c r="P98" s="6"/>
      <c r="Q98" s="48"/>
      <c r="R98" s="39"/>
      <c r="S98" s="48"/>
      <c r="T98" s="39"/>
      <c r="U98" s="48"/>
      <c r="V98" s="39"/>
      <c r="W98" s="48"/>
      <c r="X98" s="39"/>
      <c r="Y98" s="48"/>
      <c r="Z98" s="39"/>
      <c r="AA98" s="48"/>
    </row>
    <row r="99" spans="1:27" s="21" customFormat="1" ht="15.6">
      <c r="A99" s="9" t="s">
        <v>50</v>
      </c>
      <c r="B99" s="38"/>
      <c r="C99" s="8">
        <v>2</v>
      </c>
      <c r="D99" s="8" t="s">
        <v>2</v>
      </c>
      <c r="E99" s="44">
        <v>1622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51</v>
      </c>
      <c r="B100" s="38"/>
      <c r="C100" s="8">
        <v>4</v>
      </c>
      <c r="D100" s="8" t="s">
        <v>4</v>
      </c>
      <c r="E100" s="44">
        <v>1200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52</v>
      </c>
      <c r="B101" s="38"/>
      <c r="C101" s="8">
        <v>1</v>
      </c>
      <c r="D101" s="8" t="s">
        <v>1</v>
      </c>
      <c r="E101" s="44">
        <v>1800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53</v>
      </c>
      <c r="B102" s="38" t="s">
        <v>8</v>
      </c>
      <c r="C102" s="8" t="s">
        <v>6</v>
      </c>
      <c r="D102" s="8" t="s">
        <v>0</v>
      </c>
      <c r="E102" s="44">
        <v>1553.8860488554972</v>
      </c>
      <c r="F102" s="39"/>
      <c r="G102" s="48"/>
      <c r="H102" s="39">
        <v>13</v>
      </c>
      <c r="I102" s="48">
        <f>((($H$2+2)*($H$2+4)*($H$2+2-2*H102))/(2*($H$2+2*H102)*($H$2+4*H102))+(($H$2+1)-H102+1))*$H$1</f>
        <v>27.078891257995735</v>
      </c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247</v>
      </c>
      <c r="B103" s="69"/>
      <c r="C103" s="17"/>
      <c r="D103" s="38" t="s">
        <v>5</v>
      </c>
      <c r="E103" s="44">
        <v>1218.6956180993975</v>
      </c>
      <c r="F103" s="39"/>
      <c r="G103" s="49"/>
      <c r="H103" s="39"/>
      <c r="I103" s="49"/>
      <c r="J103" s="39"/>
      <c r="K103" s="49"/>
      <c r="L103" s="39"/>
      <c r="M103" s="49"/>
      <c r="N103" s="39"/>
      <c r="O103" s="49"/>
      <c r="P103" s="6"/>
      <c r="Q103" s="48"/>
      <c r="R103" s="39"/>
      <c r="S103" s="48"/>
      <c r="T103" s="39"/>
      <c r="U103" s="48"/>
      <c r="V103" s="39"/>
      <c r="W103" s="49"/>
      <c r="X103" s="39"/>
      <c r="Y103" s="49"/>
      <c r="Z103" s="6"/>
      <c r="AA103" s="49"/>
    </row>
    <row r="104" spans="1:27" s="21" customFormat="1" ht="15.6">
      <c r="A104" s="9" t="s">
        <v>54</v>
      </c>
      <c r="B104" s="38" t="s">
        <v>13</v>
      </c>
      <c r="C104" s="8">
        <v>2</v>
      </c>
      <c r="D104" s="8" t="s">
        <v>5</v>
      </c>
      <c r="E104" s="44">
        <v>1417.2763618212887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9" t="s">
        <v>285</v>
      </c>
      <c r="B105" s="38"/>
      <c r="C105" s="8"/>
      <c r="D105" s="8" t="s">
        <v>5</v>
      </c>
      <c r="E105" s="44">
        <v>1114.7235557416309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14" t="s">
        <v>318</v>
      </c>
      <c r="B106" s="38"/>
      <c r="C106" s="40"/>
      <c r="D106" s="38" t="s">
        <v>0</v>
      </c>
      <c r="E106" s="44">
        <v>1407.117813862762</v>
      </c>
      <c r="F106" s="39"/>
      <c r="G106" s="48"/>
      <c r="H106" s="39"/>
      <c r="I106" s="48"/>
      <c r="J106" s="39"/>
      <c r="K106" s="48"/>
      <c r="L106" s="39"/>
      <c r="M106" s="48"/>
      <c r="N106" s="39"/>
      <c r="O106" s="48"/>
      <c r="P106" s="6"/>
      <c r="Q106" s="48"/>
      <c r="R106" s="39"/>
      <c r="S106" s="48"/>
      <c r="T106" s="39"/>
      <c r="U106" s="48"/>
      <c r="V106" s="39"/>
      <c r="W106" s="48"/>
      <c r="X106" s="39"/>
      <c r="Y106" s="48"/>
      <c r="Z106" s="39"/>
      <c r="AA106" s="48"/>
    </row>
    <row r="107" spans="1:27" s="21" customFormat="1" ht="15.6">
      <c r="A107" s="9" t="s">
        <v>266</v>
      </c>
      <c r="B107" s="38"/>
      <c r="C107" s="8"/>
      <c r="D107" s="8" t="s">
        <v>0</v>
      </c>
      <c r="E107" s="44">
        <v>1233</v>
      </c>
      <c r="F107" s="39"/>
      <c r="G107" s="48"/>
      <c r="H107" s="39"/>
      <c r="I107" s="48"/>
      <c r="J107" s="39"/>
      <c r="K107" s="48"/>
      <c r="L107" s="39"/>
      <c r="M107" s="48"/>
      <c r="N107" s="39"/>
      <c r="O107" s="48"/>
      <c r="P107" s="6"/>
      <c r="Q107" s="48"/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55</v>
      </c>
      <c r="B108" s="38"/>
      <c r="C108" s="8"/>
      <c r="D108" s="8" t="s">
        <v>0</v>
      </c>
      <c r="E108" s="44">
        <v>1485.2195836512149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391</v>
      </c>
      <c r="B109" s="38"/>
      <c r="C109" s="8"/>
      <c r="D109" s="8" t="s">
        <v>0</v>
      </c>
      <c r="E109" s="44">
        <v>1466.2696461108569</v>
      </c>
      <c r="F109" s="39"/>
      <c r="G109" s="48"/>
      <c r="H109" s="39">
        <v>19</v>
      </c>
      <c r="I109" s="48">
        <f>((($H$2+2)*($H$2+4)*($H$2+2-2*H109))/(2*($H$2+2*H109)*($H$2+4*H109))+(($H$2+1)-H109+1))*$H$1</f>
        <v>20.819075354932657</v>
      </c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307</v>
      </c>
      <c r="B110" s="38"/>
      <c r="C110" s="8"/>
      <c r="D110" s="8" t="s">
        <v>308</v>
      </c>
      <c r="E110" s="44">
        <v>1157.1615952463899</v>
      </c>
      <c r="F110" s="39"/>
      <c r="G110" s="48"/>
      <c r="H110" s="39"/>
      <c r="I110" s="48"/>
      <c r="J110" s="39"/>
      <c r="K110" s="48"/>
      <c r="L110" s="39"/>
      <c r="M110" s="48"/>
      <c r="N110" s="39"/>
      <c r="O110" s="48"/>
      <c r="P110" s="6"/>
      <c r="Q110" s="48"/>
      <c r="R110" s="39"/>
      <c r="S110" s="48"/>
      <c r="T110" s="39"/>
      <c r="U110" s="48"/>
      <c r="V110" s="39"/>
      <c r="W110" s="48"/>
      <c r="X110" s="39"/>
      <c r="Y110" s="48"/>
      <c r="Z110" s="39"/>
      <c r="AA110" s="48"/>
    </row>
    <row r="111" spans="1:27" s="21" customFormat="1" ht="15.6">
      <c r="A111" s="9" t="s">
        <v>267</v>
      </c>
      <c r="B111" s="38" t="s">
        <v>13</v>
      </c>
      <c r="C111" s="8"/>
      <c r="D111" s="8" t="s">
        <v>0</v>
      </c>
      <c r="E111" s="44">
        <v>1519.1851510596925</v>
      </c>
      <c r="F111" s="39"/>
      <c r="G111" s="48"/>
      <c r="H111" s="39">
        <v>39</v>
      </c>
      <c r="I111" s="48">
        <f>((($H$2+2)*($H$2+4)*($H$2+2-2*H111))/(2*($H$2+2*H111)*($H$2+4*H111))+(($H$2+1)-H111+1))*$H$1</f>
        <v>4.1433814533887938</v>
      </c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14" t="s">
        <v>165</v>
      </c>
      <c r="B112" s="38"/>
      <c r="C112" s="38"/>
      <c r="D112" s="8" t="s">
        <v>1</v>
      </c>
      <c r="E112" s="44">
        <v>1438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9" t="s">
        <v>388</v>
      </c>
      <c r="B113" s="38"/>
      <c r="C113" s="8"/>
      <c r="D113" s="8" t="s">
        <v>1</v>
      </c>
      <c r="E113" s="44">
        <v>1263.4057432203563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/>
      <c r="S113" s="48"/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259</v>
      </c>
      <c r="B114" s="38"/>
      <c r="C114" s="8"/>
      <c r="D114" s="8" t="s">
        <v>233</v>
      </c>
      <c r="E114" s="44">
        <v>1131.3475433142012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200</v>
      </c>
      <c r="B115" s="69"/>
      <c r="C115" s="17"/>
      <c r="D115" s="38" t="s">
        <v>201</v>
      </c>
      <c r="E115" s="44">
        <v>1205.0379611379888</v>
      </c>
      <c r="F115" s="39"/>
      <c r="G115" s="49"/>
      <c r="H115" s="39"/>
      <c r="I115" s="49"/>
      <c r="J115" s="39"/>
      <c r="K115" s="49"/>
      <c r="L115" s="39"/>
      <c r="M115" s="49"/>
      <c r="N115" s="39"/>
      <c r="O115" s="49"/>
      <c r="P115" s="6"/>
      <c r="Q115" s="49"/>
      <c r="R115" s="39"/>
      <c r="S115" s="48"/>
      <c r="T115" s="39"/>
      <c r="U115" s="48"/>
      <c r="V115" s="39"/>
      <c r="W115" s="49"/>
      <c r="X115" s="39"/>
      <c r="Y115" s="49"/>
      <c r="Z115" s="6"/>
      <c r="AA115" s="49"/>
    </row>
    <row r="116" spans="1:27" s="21" customFormat="1" ht="15.6">
      <c r="A116" s="9" t="s">
        <v>284</v>
      </c>
      <c r="B116" s="38"/>
      <c r="C116" s="8"/>
      <c r="D116" s="8" t="s">
        <v>1</v>
      </c>
      <c r="E116" s="44">
        <v>1174.8690735622724</v>
      </c>
      <c r="F116" s="39"/>
      <c r="G116" s="48"/>
      <c r="H116" s="39"/>
      <c r="I116" s="48"/>
      <c r="J116" s="39"/>
      <c r="K116" s="48"/>
      <c r="L116" s="39"/>
      <c r="M116" s="48"/>
      <c r="N116" s="39"/>
      <c r="O116" s="48"/>
      <c r="P116" s="6"/>
      <c r="Q116" s="48"/>
      <c r="R116" s="39"/>
      <c r="S116" s="48"/>
      <c r="T116" s="39"/>
      <c r="U116" s="48"/>
      <c r="V116" s="39"/>
      <c r="W116" s="48"/>
      <c r="X116" s="39"/>
      <c r="Y116" s="48"/>
      <c r="Z116" s="39"/>
      <c r="AA116" s="48"/>
    </row>
    <row r="117" spans="1:27" s="21" customFormat="1" ht="15.6">
      <c r="A117" s="9" t="s">
        <v>314</v>
      </c>
      <c r="B117" s="38"/>
      <c r="C117" s="8"/>
      <c r="D117" s="8" t="s">
        <v>0</v>
      </c>
      <c r="E117" s="44">
        <v>1495.0070116663503</v>
      </c>
      <c r="F117" s="39"/>
      <c r="G117" s="48"/>
      <c r="H117" s="39">
        <v>4</v>
      </c>
      <c r="I117" s="48">
        <f>((($H$2+2)*($H$2+4)*($H$2+2-2*H117))/(2*($H$2+2*H117)*($H$2+4*H117))+(($H$2+1)-H117+1))*$H$1</f>
        <v>41.377726750861086</v>
      </c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56</v>
      </c>
      <c r="B118" s="38"/>
      <c r="C118" s="8">
        <v>4</v>
      </c>
      <c r="D118" s="8" t="s">
        <v>16</v>
      </c>
      <c r="E118" s="44">
        <v>1200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57</v>
      </c>
      <c r="B119" s="38" t="s">
        <v>13</v>
      </c>
      <c r="C119" s="8" t="s">
        <v>6</v>
      </c>
      <c r="D119" s="8" t="s">
        <v>3</v>
      </c>
      <c r="E119" s="44">
        <v>1900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392</v>
      </c>
      <c r="B120" s="38"/>
      <c r="C120" s="8"/>
      <c r="D120" s="8" t="s">
        <v>0</v>
      </c>
      <c r="E120" s="44">
        <v>1289.6594753491315</v>
      </c>
      <c r="F120" s="39"/>
      <c r="G120" s="48"/>
      <c r="H120" s="39">
        <v>35</v>
      </c>
      <c r="I120" s="48">
        <f>((($H$2+2)*($H$2+4)*($H$2+2-2*H120))/(2*($H$2+2*H120)*($H$2+4*H120))+(($H$2+1)-H120+1))*$H$1</f>
        <v>7.2663000785545959</v>
      </c>
      <c r="J120" s="39"/>
      <c r="K120" s="48"/>
      <c r="L120" s="39"/>
      <c r="M120" s="48"/>
      <c r="N120" s="39"/>
      <c r="O120" s="48"/>
      <c r="P120" s="6"/>
      <c r="Q120" s="48"/>
      <c r="R120" s="39"/>
      <c r="S120" s="48"/>
      <c r="T120" s="39"/>
      <c r="U120" s="48"/>
      <c r="V120" s="39"/>
      <c r="W120" s="48"/>
      <c r="X120" s="39"/>
      <c r="Y120" s="48"/>
      <c r="Z120" s="39"/>
      <c r="AA120" s="48"/>
    </row>
    <row r="121" spans="1:27" s="21" customFormat="1" ht="15.6">
      <c r="A121" s="9" t="s">
        <v>173</v>
      </c>
      <c r="B121" s="38"/>
      <c r="C121" s="8"/>
      <c r="D121" s="8" t="s">
        <v>0</v>
      </c>
      <c r="E121" s="44">
        <v>1193.0232326107543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295</v>
      </c>
      <c r="B122" s="69"/>
      <c r="C122" s="17"/>
      <c r="D122" s="38" t="s">
        <v>16</v>
      </c>
      <c r="E122" s="44">
        <v>1218</v>
      </c>
      <c r="F122" s="39"/>
      <c r="G122" s="49"/>
      <c r="H122" s="39"/>
      <c r="I122" s="48"/>
      <c r="J122" s="39">
        <v>16</v>
      </c>
      <c r="K122" s="48">
        <f>((($J$2+2)*($J$2+4)*($J$2+2-2*J122))/(2*($J$2+2*J122)*($J$2+4*J122))+(($J$2+1)-J122+1))*$J$1</f>
        <v>8.7025877348457996</v>
      </c>
      <c r="L122" s="39"/>
      <c r="M122" s="48"/>
      <c r="N122" s="39"/>
      <c r="O122" s="49"/>
      <c r="P122" s="6"/>
      <c r="Q122" s="49"/>
      <c r="R122" s="39"/>
      <c r="S122" s="49"/>
      <c r="T122" s="39"/>
      <c r="U122" s="48"/>
      <c r="V122" s="39"/>
      <c r="W122" s="49"/>
      <c r="X122" s="39"/>
      <c r="Y122" s="49"/>
      <c r="Z122" s="6"/>
      <c r="AA122" s="49"/>
    </row>
    <row r="123" spans="1:27" s="21" customFormat="1" ht="15.6">
      <c r="A123" s="9" t="s">
        <v>58</v>
      </c>
      <c r="B123" s="38" t="s">
        <v>13</v>
      </c>
      <c r="C123" s="8"/>
      <c r="D123" s="8" t="s">
        <v>0</v>
      </c>
      <c r="E123" s="44">
        <v>1669.4828853057252</v>
      </c>
      <c r="F123" s="39"/>
      <c r="G123" s="48"/>
      <c r="H123" s="39">
        <v>5</v>
      </c>
      <c r="I123" s="48">
        <f>((($H$2+2)*($H$2+4)*($H$2+2-2*H123))/(2*($H$2+2*H123)*($H$2+4*H123))+(($H$2+1)-H123+1))*$H$1</f>
        <v>39.179104477611943</v>
      </c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59</v>
      </c>
      <c r="B124" s="38" t="s">
        <v>13</v>
      </c>
      <c r="C124" s="8"/>
      <c r="D124" s="8" t="s">
        <v>0</v>
      </c>
      <c r="E124" s="44">
        <v>1200</v>
      </c>
      <c r="F124" s="39"/>
      <c r="G124" s="48"/>
      <c r="H124" s="39"/>
      <c r="I124" s="48"/>
      <c r="J124" s="39"/>
      <c r="K124" s="48"/>
      <c r="L124" s="39"/>
      <c r="M124" s="48"/>
      <c r="N124" s="39"/>
      <c r="O124" s="48"/>
      <c r="P124" s="6"/>
      <c r="Q124" s="48"/>
      <c r="R124" s="39"/>
      <c r="S124" s="48"/>
      <c r="T124" s="39"/>
      <c r="U124" s="48"/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60</v>
      </c>
      <c r="B125" s="38" t="s">
        <v>8</v>
      </c>
      <c r="C125" s="8" t="s">
        <v>8</v>
      </c>
      <c r="D125" s="8" t="s">
        <v>0</v>
      </c>
      <c r="E125" s="44">
        <v>1781.102852414245</v>
      </c>
      <c r="F125" s="39"/>
      <c r="G125" s="48"/>
      <c r="H125" s="39"/>
      <c r="I125" s="48"/>
      <c r="J125" s="39"/>
      <c r="K125" s="48"/>
      <c r="L125" s="39"/>
      <c r="M125" s="48"/>
      <c r="N125" s="39"/>
      <c r="O125" s="48"/>
      <c r="P125" s="6"/>
      <c r="Q125" s="48"/>
      <c r="R125" s="39"/>
      <c r="S125" s="48"/>
      <c r="T125" s="39"/>
      <c r="U125" s="48"/>
      <c r="V125" s="39"/>
      <c r="W125" s="48"/>
      <c r="X125" s="39"/>
      <c r="Y125" s="48"/>
      <c r="Z125" s="39"/>
      <c r="AA125" s="48"/>
    </row>
    <row r="126" spans="1:27" s="21" customFormat="1" ht="15.6">
      <c r="A126" s="9" t="s">
        <v>61</v>
      </c>
      <c r="B126" s="38"/>
      <c r="C126" s="8">
        <v>4</v>
      </c>
      <c r="D126" s="8" t="s">
        <v>16</v>
      </c>
      <c r="E126" s="44">
        <v>1262.2026921774611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168</v>
      </c>
      <c r="B127" s="38"/>
      <c r="C127" s="8"/>
      <c r="D127" s="8" t="s">
        <v>5</v>
      </c>
      <c r="E127" s="44">
        <v>1288.5669693531909</v>
      </c>
      <c r="F127" s="39"/>
      <c r="G127" s="48"/>
      <c r="H127" s="39"/>
      <c r="I127" s="48"/>
      <c r="J127" s="39"/>
      <c r="K127" s="48"/>
      <c r="L127" s="39"/>
      <c r="M127" s="48"/>
      <c r="N127" s="39"/>
      <c r="O127" s="48"/>
      <c r="P127" s="6"/>
      <c r="Q127" s="48"/>
      <c r="R127" s="39"/>
      <c r="S127" s="48"/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170</v>
      </c>
      <c r="B128" s="38"/>
      <c r="C128" s="8"/>
      <c r="D128" s="8" t="s">
        <v>5</v>
      </c>
      <c r="E128" s="44">
        <v>1266.6244382906211</v>
      </c>
      <c r="F128" s="39"/>
      <c r="G128" s="48"/>
      <c r="H128" s="39"/>
      <c r="I128" s="48"/>
      <c r="J128" s="39"/>
      <c r="K128" s="48"/>
      <c r="L128" s="39"/>
      <c r="M128" s="48"/>
      <c r="N128" s="39"/>
      <c r="O128" s="48"/>
      <c r="P128" s="6"/>
      <c r="Q128" s="48"/>
      <c r="R128" s="39"/>
      <c r="S128" s="48"/>
      <c r="T128" s="39"/>
      <c r="U128" s="48"/>
      <c r="V128" s="39"/>
      <c r="W128" s="48"/>
      <c r="X128" s="39"/>
      <c r="Y128" s="48"/>
      <c r="Z128" s="39"/>
      <c r="AA128" s="48"/>
    </row>
    <row r="129" spans="1:27" s="21" customFormat="1" ht="15.6">
      <c r="A129" s="9" t="s">
        <v>62</v>
      </c>
      <c r="B129" s="38"/>
      <c r="C129" s="8">
        <v>2</v>
      </c>
      <c r="D129" s="8" t="s">
        <v>1</v>
      </c>
      <c r="E129" s="44">
        <v>1488.7527384500913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9" t="s">
        <v>63</v>
      </c>
      <c r="B130" s="38"/>
      <c r="C130" s="8">
        <v>1</v>
      </c>
      <c r="D130" s="8" t="s">
        <v>4</v>
      </c>
      <c r="E130" s="44">
        <v>1711.2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152</v>
      </c>
      <c r="B131" s="38"/>
      <c r="C131" s="8"/>
      <c r="D131" s="8" t="s">
        <v>16</v>
      </c>
      <c r="E131" s="44">
        <v>1253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228</v>
      </c>
      <c r="B132" s="38"/>
      <c r="C132" s="8"/>
      <c r="D132" s="8" t="s">
        <v>16</v>
      </c>
      <c r="E132" s="44">
        <v>1376.1032521769525</v>
      </c>
      <c r="F132" s="39"/>
      <c r="G132" s="48"/>
      <c r="H132" s="39"/>
      <c r="I132" s="48"/>
      <c r="J132" s="39"/>
      <c r="K132" s="48"/>
      <c r="L132" s="39"/>
      <c r="M132" s="48"/>
      <c r="N132" s="39"/>
      <c r="O132" s="48"/>
      <c r="P132" s="6"/>
      <c r="Q132" s="48"/>
      <c r="R132" s="39"/>
      <c r="S132" s="48"/>
      <c r="T132" s="39"/>
      <c r="U132" s="48"/>
      <c r="V132" s="39"/>
      <c r="W132" s="48"/>
      <c r="X132" s="39"/>
      <c r="Y132" s="48"/>
      <c r="Z132" s="39"/>
      <c r="AA132" s="48"/>
    </row>
    <row r="133" spans="1:27" s="21" customFormat="1" ht="15.6">
      <c r="A133" s="9" t="s">
        <v>289</v>
      </c>
      <c r="B133" s="38"/>
      <c r="C133" s="8"/>
      <c r="D133" s="8" t="s">
        <v>1</v>
      </c>
      <c r="E133" s="44">
        <v>1251.6531432800402</v>
      </c>
      <c r="F133" s="39"/>
      <c r="G133" s="48"/>
      <c r="H133" s="39"/>
      <c r="I133" s="48"/>
      <c r="J133" s="39"/>
      <c r="K133" s="48"/>
      <c r="L133" s="39"/>
      <c r="M133" s="48"/>
      <c r="N133" s="39"/>
      <c r="O133" s="48"/>
      <c r="P133" s="6"/>
      <c r="Q133" s="48"/>
      <c r="R133" s="39"/>
      <c r="S133" s="48"/>
      <c r="T133" s="39"/>
      <c r="U133" s="48"/>
      <c r="V133" s="39"/>
      <c r="W133" s="48"/>
      <c r="X133" s="39"/>
      <c r="Y133" s="48"/>
      <c r="Z133" s="39"/>
      <c r="AA133" s="48"/>
    </row>
    <row r="134" spans="1:27" s="21" customFormat="1" ht="15.6">
      <c r="A134" s="9" t="s">
        <v>241</v>
      </c>
      <c r="B134" s="38"/>
      <c r="C134" s="8"/>
      <c r="D134" s="8" t="s">
        <v>233</v>
      </c>
      <c r="E134" s="44">
        <v>1189</v>
      </c>
      <c r="F134" s="39"/>
      <c r="G134" s="48"/>
      <c r="H134" s="39"/>
      <c r="I134" s="48"/>
      <c r="J134" s="39"/>
      <c r="K134" s="48"/>
      <c r="L134" s="39"/>
      <c r="M134" s="48"/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286</v>
      </c>
      <c r="B135" s="38"/>
      <c r="C135" s="8"/>
      <c r="D135" s="8" t="s">
        <v>5</v>
      </c>
      <c r="E135" s="44">
        <v>1204.4798836482889</v>
      </c>
      <c r="F135" s="39"/>
      <c r="G135" s="48"/>
      <c r="H135" s="39"/>
      <c r="I135" s="48"/>
      <c r="J135" s="39"/>
      <c r="K135" s="48"/>
      <c r="L135" s="39"/>
      <c r="M135" s="48"/>
      <c r="N135" s="39"/>
      <c r="O135" s="48"/>
      <c r="P135" s="6"/>
      <c r="Q135" s="48"/>
      <c r="R135" s="39"/>
      <c r="S135" s="48"/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9" t="s">
        <v>64</v>
      </c>
      <c r="B136" s="38"/>
      <c r="C136" s="8">
        <v>4</v>
      </c>
      <c r="D136" s="8" t="s">
        <v>2</v>
      </c>
      <c r="E136" s="44">
        <v>1200</v>
      </c>
      <c r="F136" s="39"/>
      <c r="G136" s="48"/>
      <c r="H136" s="39"/>
      <c r="I136" s="48"/>
      <c r="J136" s="39"/>
      <c r="K136" s="48"/>
      <c r="L136" s="39"/>
      <c r="M136" s="48"/>
      <c r="N136" s="39"/>
      <c r="O136" s="48"/>
      <c r="P136" s="6"/>
      <c r="Q136" s="48"/>
      <c r="R136" s="39"/>
      <c r="S136" s="48"/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246</v>
      </c>
      <c r="B137" s="38" t="s">
        <v>8</v>
      </c>
      <c r="C137" s="8" t="s">
        <v>6</v>
      </c>
      <c r="D137" s="8" t="s">
        <v>0</v>
      </c>
      <c r="E137" s="44">
        <v>1729</v>
      </c>
      <c r="F137" s="39"/>
      <c r="G137" s="48"/>
      <c r="H137" s="39"/>
      <c r="I137" s="48"/>
      <c r="J137" s="39"/>
      <c r="K137" s="48"/>
      <c r="L137" s="39"/>
      <c r="M137" s="48"/>
      <c r="N137" s="39"/>
      <c r="O137" s="48"/>
      <c r="P137" s="6"/>
      <c r="Q137" s="48"/>
      <c r="R137" s="39"/>
      <c r="S137" s="48"/>
      <c r="T137" s="39"/>
      <c r="U137" s="48"/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65</v>
      </c>
      <c r="B138" s="38" t="s">
        <v>13</v>
      </c>
      <c r="C138" s="8" t="s">
        <v>8</v>
      </c>
      <c r="D138" s="8" t="s">
        <v>0</v>
      </c>
      <c r="E138" s="44">
        <v>1900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393</v>
      </c>
      <c r="B139" s="38"/>
      <c r="C139" s="8"/>
      <c r="D139" s="8" t="s">
        <v>0</v>
      </c>
      <c r="E139" s="44">
        <v>1231</v>
      </c>
      <c r="F139" s="39"/>
      <c r="G139" s="48"/>
      <c r="H139" s="39"/>
      <c r="I139" s="48"/>
      <c r="J139" s="39"/>
      <c r="K139" s="48"/>
      <c r="L139" s="39"/>
      <c r="M139" s="48"/>
      <c r="N139" s="39"/>
      <c r="O139" s="48"/>
      <c r="P139" s="6"/>
      <c r="Q139" s="48"/>
      <c r="R139" s="39"/>
      <c r="S139" s="48"/>
      <c r="T139" s="39"/>
      <c r="U139" s="48"/>
      <c r="V139" s="39"/>
      <c r="W139" s="48"/>
      <c r="X139" s="39"/>
      <c r="Y139" s="48"/>
      <c r="Z139" s="39"/>
      <c r="AA139" s="48"/>
    </row>
    <row r="140" spans="1:27" s="21" customFormat="1" ht="15.6">
      <c r="A140" s="9" t="s">
        <v>66</v>
      </c>
      <c r="B140" s="38"/>
      <c r="C140" s="8">
        <v>4</v>
      </c>
      <c r="D140" s="8" t="s">
        <v>5</v>
      </c>
      <c r="E140" s="44">
        <v>1200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230</v>
      </c>
      <c r="B141" s="38"/>
      <c r="C141" s="8"/>
      <c r="D141" s="8" t="s">
        <v>233</v>
      </c>
      <c r="E141" s="44">
        <v>1341.6351988158094</v>
      </c>
      <c r="F141" s="39">
        <v>9</v>
      </c>
      <c r="G141" s="48">
        <f>((($F$2+2)*($F$2+4)*($F$2+2-2*F141))/(2*($F$2+2*F141)*($F$2+4*F141))+(($F$2+1)-F141+1))*$F$1</f>
        <v>12.339181286549708</v>
      </c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236</v>
      </c>
      <c r="B142" s="38"/>
      <c r="C142" s="8"/>
      <c r="D142" s="8" t="s">
        <v>5</v>
      </c>
      <c r="E142" s="44">
        <v>1214.6123719224829</v>
      </c>
      <c r="F142" s="39"/>
      <c r="G142" s="48"/>
      <c r="H142" s="39"/>
      <c r="I142" s="48"/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250</v>
      </c>
      <c r="B143" s="38"/>
      <c r="C143" s="8"/>
      <c r="D143" s="8" t="s">
        <v>1</v>
      </c>
      <c r="E143" s="44">
        <v>1570.9981530820362</v>
      </c>
      <c r="F143" s="39"/>
      <c r="G143" s="48"/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251</v>
      </c>
      <c r="B144" s="38"/>
      <c r="C144" s="8"/>
      <c r="D144" s="8" t="s">
        <v>1</v>
      </c>
      <c r="E144" s="44">
        <v>1206.8434855457426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254</v>
      </c>
      <c r="B145" s="38" t="s">
        <v>13</v>
      </c>
      <c r="C145" s="8"/>
      <c r="D145" s="8" t="s">
        <v>0</v>
      </c>
      <c r="E145" s="44">
        <v>1657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189</v>
      </c>
      <c r="B146" s="38"/>
      <c r="C146" s="8"/>
      <c r="D146" s="8" t="s">
        <v>5</v>
      </c>
      <c r="E146" s="44">
        <v>1570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67</v>
      </c>
      <c r="B147" s="38"/>
      <c r="C147" s="8" t="s">
        <v>6</v>
      </c>
      <c r="D147" s="8" t="s">
        <v>1</v>
      </c>
      <c r="E147" s="44">
        <v>1900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68</v>
      </c>
      <c r="B148" s="38" t="s">
        <v>13</v>
      </c>
      <c r="C148" s="8" t="s">
        <v>8</v>
      </c>
      <c r="D148" s="8" t="s">
        <v>0</v>
      </c>
      <c r="E148" s="44">
        <v>1804.1289075092038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386</v>
      </c>
      <c r="B149" s="38"/>
      <c r="C149" s="8"/>
      <c r="D149" s="8" t="s">
        <v>310</v>
      </c>
      <c r="E149" s="44">
        <v>1280.2271415025832</v>
      </c>
      <c r="F149" s="39"/>
      <c r="G149" s="48"/>
      <c r="H149" s="39">
        <v>41</v>
      </c>
      <c r="I149" s="48">
        <f>((($H$2+2)*($H$2+4)*($H$2+2-2*H149))/(2*($H$2+2*H149)*($H$2+4*H149))+(($H$2+1)-H149+1))*$H$1</f>
        <v>2.5996391668033461</v>
      </c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297</v>
      </c>
      <c r="B150" s="38"/>
      <c r="C150" s="8"/>
      <c r="D150" s="8" t="s">
        <v>0</v>
      </c>
      <c r="E150" s="44">
        <v>1540.9737384595514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14" t="s">
        <v>167</v>
      </c>
      <c r="B151" s="38"/>
      <c r="C151" s="38"/>
      <c r="D151" s="8" t="s">
        <v>1</v>
      </c>
      <c r="E151" s="44">
        <v>1255.1262931087067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9" t="s">
        <v>405</v>
      </c>
      <c r="B152" s="38"/>
      <c r="C152" s="8"/>
      <c r="D152" s="8" t="s">
        <v>0</v>
      </c>
      <c r="E152" s="44">
        <v>1309.2564383485528</v>
      </c>
      <c r="F152" s="39"/>
      <c r="G152" s="48"/>
      <c r="H152" s="39">
        <v>33</v>
      </c>
      <c r="I152" s="48">
        <f>((($H$2+2)*($H$2+4)*($H$2+2-2*H152))/(2*($H$2+2*H152)*($H$2+4*H152))+(($H$2+1)-H152+1))*$H$1</f>
        <v>8.8503762180831398</v>
      </c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9" t="s">
        <v>298</v>
      </c>
      <c r="B153" s="38"/>
      <c r="C153" s="8"/>
      <c r="D153" s="8" t="s">
        <v>0</v>
      </c>
      <c r="E153" s="44">
        <v>1413.7677637597983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69</v>
      </c>
      <c r="B154" s="38"/>
      <c r="C154" s="8">
        <v>2</v>
      </c>
      <c r="D154" s="8" t="s">
        <v>0</v>
      </c>
      <c r="E154" s="44">
        <v>1600</v>
      </c>
      <c r="F154" s="39"/>
      <c r="G154" s="48"/>
      <c r="H154" s="39"/>
      <c r="I154" s="48"/>
      <c r="J154" s="39"/>
      <c r="K154" s="48"/>
      <c r="L154" s="39"/>
      <c r="M154" s="48"/>
      <c r="N154" s="39"/>
      <c r="O154" s="48"/>
      <c r="P154" s="6"/>
      <c r="Q154" s="48"/>
      <c r="R154" s="39"/>
      <c r="S154" s="48"/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9" t="s">
        <v>193</v>
      </c>
      <c r="B155" s="38" t="s">
        <v>13</v>
      </c>
      <c r="C155" s="17"/>
      <c r="D155" s="38" t="s">
        <v>0</v>
      </c>
      <c r="E155" s="44">
        <v>1900</v>
      </c>
      <c r="F155" s="39"/>
      <c r="G155" s="49"/>
      <c r="H155" s="39"/>
      <c r="I155" s="49"/>
      <c r="J155" s="39"/>
      <c r="K155" s="49"/>
      <c r="L155" s="39"/>
      <c r="M155" s="49"/>
      <c r="N155" s="39"/>
      <c r="O155" s="49"/>
      <c r="P155" s="6"/>
      <c r="Q155" s="49"/>
      <c r="R155" s="39"/>
      <c r="S155" s="48"/>
      <c r="T155" s="39"/>
      <c r="U155" s="48"/>
      <c r="V155" s="39"/>
      <c r="W155" s="48"/>
      <c r="X155" s="39"/>
      <c r="Y155" s="49"/>
      <c r="Z155" s="6"/>
      <c r="AA155" s="49"/>
    </row>
    <row r="156" spans="1:27" s="21" customFormat="1" ht="15.6">
      <c r="A156" s="14" t="s">
        <v>156</v>
      </c>
      <c r="B156" s="38"/>
      <c r="C156" s="8" t="s">
        <v>6</v>
      </c>
      <c r="D156" s="38" t="s">
        <v>0</v>
      </c>
      <c r="E156" s="44">
        <v>1656</v>
      </c>
      <c r="F156" s="39"/>
      <c r="G156" s="48"/>
      <c r="H156" s="39"/>
      <c r="I156" s="48"/>
      <c r="J156" s="39"/>
      <c r="K156" s="48"/>
      <c r="L156" s="39"/>
      <c r="M156" s="48"/>
      <c r="N156" s="39"/>
      <c r="O156" s="48"/>
      <c r="P156" s="6"/>
      <c r="Q156" s="48"/>
      <c r="R156" s="39"/>
      <c r="S156" s="48"/>
      <c r="T156" s="39"/>
      <c r="U156" s="48"/>
      <c r="V156" s="39"/>
      <c r="W156" s="48"/>
      <c r="X156" s="39"/>
      <c r="Y156" s="48"/>
      <c r="Z156" s="39"/>
      <c r="AA156" s="48"/>
    </row>
    <row r="157" spans="1:27" s="21" customFormat="1" ht="15.6">
      <c r="A157" s="9" t="s">
        <v>174</v>
      </c>
      <c r="B157" s="38"/>
      <c r="C157" s="8"/>
      <c r="D157" s="8" t="s">
        <v>0</v>
      </c>
      <c r="E157" s="44">
        <v>1559.5574114030771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9" t="s">
        <v>70</v>
      </c>
      <c r="B158" s="38"/>
      <c r="C158" s="8" t="s">
        <v>6</v>
      </c>
      <c r="D158" s="8" t="s">
        <v>0</v>
      </c>
      <c r="E158" s="44">
        <v>1536.0686205581655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71</v>
      </c>
      <c r="B159" s="38"/>
      <c r="C159" s="8" t="s">
        <v>6</v>
      </c>
      <c r="D159" s="8" t="s">
        <v>1</v>
      </c>
      <c r="E159" s="44">
        <v>1503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9" t="s">
        <v>344</v>
      </c>
      <c r="B160" s="38"/>
      <c r="C160" s="8"/>
      <c r="D160" s="8" t="s">
        <v>310</v>
      </c>
      <c r="E160" s="44">
        <v>1316.7859922327027</v>
      </c>
      <c r="F160" s="39"/>
      <c r="G160" s="48"/>
      <c r="H160" s="39"/>
      <c r="I160" s="48"/>
      <c r="J160" s="39"/>
      <c r="K160" s="48"/>
      <c r="L160" s="39"/>
      <c r="M160" s="48"/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9" t="s">
        <v>346</v>
      </c>
      <c r="B161" s="38"/>
      <c r="C161" s="8"/>
      <c r="D161" s="8" t="s">
        <v>310</v>
      </c>
      <c r="E161" s="44">
        <v>1227.7215253757693</v>
      </c>
      <c r="F161" s="39"/>
      <c r="G161" s="48"/>
      <c r="H161" s="39"/>
      <c r="I161" s="48"/>
      <c r="J161" s="39"/>
      <c r="K161" s="48"/>
      <c r="L161" s="39"/>
      <c r="M161" s="48"/>
      <c r="N161" s="39"/>
      <c r="O161" s="48"/>
      <c r="P161" s="6"/>
      <c r="Q161" s="48"/>
      <c r="R161" s="39"/>
      <c r="S161" s="48"/>
      <c r="T161" s="39"/>
      <c r="U161" s="48"/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73</v>
      </c>
      <c r="B162" s="38"/>
      <c r="C162" s="8">
        <v>2</v>
      </c>
      <c r="D162" s="8" t="s">
        <v>5</v>
      </c>
      <c r="E162" s="44">
        <v>1600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74</v>
      </c>
      <c r="B163" s="38"/>
      <c r="C163" s="8">
        <v>3</v>
      </c>
      <c r="D163" s="8" t="s">
        <v>5</v>
      </c>
      <c r="E163" s="44">
        <v>1400</v>
      </c>
      <c r="F163" s="39"/>
      <c r="G163" s="48"/>
      <c r="H163" s="39"/>
      <c r="I163" s="48"/>
      <c r="J163" s="39"/>
      <c r="K163" s="48"/>
      <c r="L163" s="39"/>
      <c r="M163" s="48"/>
      <c r="N163" s="39"/>
      <c r="O163" s="48"/>
      <c r="P163" s="6"/>
      <c r="Q163" s="48"/>
      <c r="R163" s="39"/>
      <c r="S163" s="48"/>
      <c r="T163" s="39"/>
      <c r="U163" s="48"/>
      <c r="V163" s="39"/>
      <c r="W163" s="48"/>
      <c r="X163" s="39"/>
      <c r="Y163" s="48"/>
      <c r="Z163" s="39"/>
      <c r="AA163" s="48"/>
    </row>
    <row r="164" spans="1:27" s="21" customFormat="1" ht="15.6">
      <c r="A164" s="9" t="s">
        <v>398</v>
      </c>
      <c r="B164" s="38"/>
      <c r="C164" s="8"/>
      <c r="D164" s="8" t="s">
        <v>310</v>
      </c>
      <c r="E164" s="44">
        <v>1205.0288563285947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9" t="s">
        <v>311</v>
      </c>
      <c r="B165" s="38" t="s">
        <v>13</v>
      </c>
      <c r="C165" s="8"/>
      <c r="D165" s="8" t="s">
        <v>0</v>
      </c>
      <c r="E165" s="44">
        <v>1535.2626242270831</v>
      </c>
      <c r="F165" s="39"/>
      <c r="G165" s="48"/>
      <c r="H165" s="39">
        <v>22</v>
      </c>
      <c r="I165" s="48">
        <f>((($H$2+2)*($H$2+4)*($H$2+2-2*H165))/(2*($H$2+2*H165)*($H$2+4*H165))+(($H$2+1)-H165+1))*$H$1</f>
        <v>18.052300481065746</v>
      </c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75</v>
      </c>
      <c r="B166" s="38"/>
      <c r="C166" s="8">
        <v>3</v>
      </c>
      <c r="D166" s="8" t="s">
        <v>5</v>
      </c>
      <c r="E166" s="44">
        <v>1403.6</v>
      </c>
      <c r="F166" s="39"/>
      <c r="G166" s="48"/>
      <c r="H166" s="39"/>
      <c r="I166" s="48"/>
      <c r="J166" s="39"/>
      <c r="K166" s="48"/>
      <c r="L166" s="39"/>
      <c r="M166" s="48"/>
      <c r="N166" s="39"/>
      <c r="O166" s="48"/>
      <c r="P166" s="6"/>
      <c r="Q166" s="48"/>
      <c r="R166" s="39"/>
      <c r="S166" s="48"/>
      <c r="T166" s="39"/>
      <c r="U166" s="48"/>
      <c r="V166" s="39"/>
      <c r="W166" s="48"/>
      <c r="X166" s="39"/>
      <c r="Y166" s="48"/>
      <c r="Z166" s="39"/>
      <c r="AA166" s="48"/>
    </row>
    <row r="167" spans="1:27" s="21" customFormat="1" ht="15.6">
      <c r="A167" s="9" t="s">
        <v>262</v>
      </c>
      <c r="B167" s="38"/>
      <c r="C167" s="8"/>
      <c r="D167" s="8" t="s">
        <v>1</v>
      </c>
      <c r="E167" s="44">
        <v>1220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252</v>
      </c>
      <c r="B168" s="38"/>
      <c r="C168" s="8"/>
      <c r="D168" s="8" t="s">
        <v>1</v>
      </c>
      <c r="E168" s="44">
        <v>1211.570997600259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399</v>
      </c>
      <c r="B169" s="38"/>
      <c r="C169" s="8"/>
      <c r="D169" s="8" t="s">
        <v>310</v>
      </c>
      <c r="E169" s="44">
        <v>1185.0288563285947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8"/>
      <c r="R169" s="39"/>
      <c r="S169" s="48"/>
      <c r="T169" s="39"/>
      <c r="U169" s="48"/>
      <c r="V169" s="39"/>
      <c r="W169" s="48"/>
      <c r="X169" s="39"/>
      <c r="Y169" s="48"/>
      <c r="Z169" s="39"/>
      <c r="AA169" s="48"/>
    </row>
    <row r="170" spans="1:27" s="21" customFormat="1" ht="15.6">
      <c r="A170" s="9" t="s">
        <v>76</v>
      </c>
      <c r="B170" s="38"/>
      <c r="C170" s="8" t="s">
        <v>7</v>
      </c>
      <c r="D170" s="8" t="s">
        <v>1</v>
      </c>
      <c r="E170" s="44">
        <v>1900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291</v>
      </c>
      <c r="B171" s="38"/>
      <c r="C171" s="8"/>
      <c r="D171" s="8" t="s">
        <v>3</v>
      </c>
      <c r="E171" s="44">
        <v>1197.375567034172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77</v>
      </c>
      <c r="B172" s="38"/>
      <c r="C172" s="8" t="s">
        <v>7</v>
      </c>
      <c r="D172" s="8" t="s">
        <v>0</v>
      </c>
      <c r="E172" s="44">
        <v>1900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206</v>
      </c>
      <c r="B173" s="38"/>
      <c r="C173" s="8"/>
      <c r="D173" s="8" t="s">
        <v>16</v>
      </c>
      <c r="E173" s="44">
        <v>1179.9738974644331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154</v>
      </c>
      <c r="B174" s="38"/>
      <c r="C174" s="8">
        <v>4</v>
      </c>
      <c r="D174" s="8" t="s">
        <v>5</v>
      </c>
      <c r="E174" s="44">
        <v>1283.4000000000001</v>
      </c>
      <c r="F174" s="39"/>
      <c r="G174" s="48"/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336</v>
      </c>
      <c r="B175" s="38"/>
      <c r="C175" s="8"/>
      <c r="D175" s="8" t="s">
        <v>0</v>
      </c>
      <c r="E175" s="44">
        <v>1418</v>
      </c>
      <c r="F175" s="39"/>
      <c r="G175" s="48"/>
      <c r="H175" s="39"/>
      <c r="I175" s="48"/>
      <c r="J175" s="39"/>
      <c r="K175" s="48"/>
      <c r="L175" s="39"/>
      <c r="M175" s="48"/>
      <c r="N175" s="39"/>
      <c r="O175" s="48"/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14" t="s">
        <v>231</v>
      </c>
      <c r="B176" s="38" t="s">
        <v>13</v>
      </c>
      <c r="C176" s="38"/>
      <c r="D176" s="38" t="s">
        <v>1</v>
      </c>
      <c r="E176" s="44">
        <v>1265.1113444782168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78</v>
      </c>
      <c r="B177" s="38"/>
      <c r="C177" s="8" t="s">
        <v>6</v>
      </c>
      <c r="D177" s="8" t="s">
        <v>1</v>
      </c>
      <c r="E177" s="44">
        <v>1900</v>
      </c>
      <c r="F177" s="39"/>
      <c r="G177" s="48"/>
      <c r="H177" s="39"/>
      <c r="I177" s="48"/>
      <c r="J177" s="39"/>
      <c r="K177" s="48"/>
      <c r="L177" s="39"/>
      <c r="M177" s="48"/>
      <c r="N177" s="39"/>
      <c r="O177" s="48"/>
      <c r="P177" s="6"/>
      <c r="Q177" s="48"/>
      <c r="R177" s="39"/>
      <c r="S177" s="48"/>
      <c r="T177" s="39"/>
      <c r="U177" s="48"/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244</v>
      </c>
      <c r="B178" s="38"/>
      <c r="C178" s="8"/>
      <c r="D178" s="8" t="s">
        <v>0</v>
      </c>
      <c r="E178" s="44">
        <v>1291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9" t="s">
        <v>203</v>
      </c>
      <c r="B179" s="38"/>
      <c r="C179" s="8">
        <v>2</v>
      </c>
      <c r="D179" s="8" t="s">
        <v>5</v>
      </c>
      <c r="E179" s="44">
        <v>1481.2462465923782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14" t="s">
        <v>161</v>
      </c>
      <c r="B180" s="38"/>
      <c r="C180" s="40"/>
      <c r="D180" s="38" t="s">
        <v>5</v>
      </c>
      <c r="E180" s="44">
        <v>1257.2949537674915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79</v>
      </c>
      <c r="B181" s="38"/>
      <c r="C181" s="8">
        <v>2</v>
      </c>
      <c r="D181" s="8" t="s">
        <v>1</v>
      </c>
      <c r="E181" s="44">
        <v>1574.4621104072648</v>
      </c>
      <c r="F181" s="39"/>
      <c r="G181" s="48"/>
      <c r="H181" s="39"/>
      <c r="I181" s="48"/>
      <c r="J181" s="39"/>
      <c r="K181" s="48"/>
      <c r="L181" s="39"/>
      <c r="M181" s="48"/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9" t="s">
        <v>315</v>
      </c>
      <c r="B182" s="38"/>
      <c r="C182" s="8"/>
      <c r="D182" s="8" t="s">
        <v>0</v>
      </c>
      <c r="E182" s="44">
        <v>1506.0566600408806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80</v>
      </c>
      <c r="B183" s="38"/>
      <c r="C183" s="8" t="s">
        <v>7</v>
      </c>
      <c r="D183" s="8" t="s">
        <v>1</v>
      </c>
      <c r="E183" s="44">
        <v>1900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9" t="s">
        <v>81</v>
      </c>
      <c r="B184" s="38"/>
      <c r="C184" s="8" t="s">
        <v>7</v>
      </c>
      <c r="D184" s="8" t="s">
        <v>0</v>
      </c>
      <c r="E184" s="44">
        <v>1641</v>
      </c>
      <c r="F184" s="39"/>
      <c r="G184" s="48"/>
      <c r="H184" s="39"/>
      <c r="I184" s="48"/>
      <c r="J184" s="39"/>
      <c r="K184" s="48"/>
      <c r="L184" s="39"/>
      <c r="M184" s="48"/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82</v>
      </c>
      <c r="B185" s="38"/>
      <c r="C185" s="8">
        <v>2</v>
      </c>
      <c r="D185" s="8" t="s">
        <v>0</v>
      </c>
      <c r="E185" s="44">
        <v>1600</v>
      </c>
      <c r="F185" s="39"/>
      <c r="G185" s="48"/>
      <c r="H185" s="39"/>
      <c r="I185" s="48"/>
      <c r="J185" s="39"/>
      <c r="K185" s="48"/>
      <c r="L185" s="39"/>
      <c r="M185" s="48"/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320</v>
      </c>
      <c r="B186" s="38" t="s">
        <v>13</v>
      </c>
      <c r="C186" s="8">
        <v>2</v>
      </c>
      <c r="D186" s="8" t="s">
        <v>0</v>
      </c>
      <c r="E186" s="44">
        <v>1667.4235639859994</v>
      </c>
      <c r="F186" s="39"/>
      <c r="G186" s="48"/>
      <c r="H186" s="39"/>
      <c r="I186" s="48"/>
      <c r="J186" s="39"/>
      <c r="K186" s="48"/>
      <c r="L186" s="39"/>
      <c r="M186" s="48"/>
      <c r="N186" s="39"/>
      <c r="O186" s="48"/>
      <c r="P186" s="6"/>
      <c r="Q186" s="48"/>
      <c r="R186" s="39"/>
      <c r="S186" s="48"/>
      <c r="T186" s="39"/>
      <c r="U186" s="48"/>
      <c r="V186" s="39"/>
      <c r="W186" s="48"/>
      <c r="X186" s="39"/>
      <c r="Y186" s="48"/>
      <c r="Z186" s="39"/>
      <c r="AA186" s="48"/>
    </row>
    <row r="187" spans="1:27" s="21" customFormat="1" ht="15.6">
      <c r="A187" s="9" t="s">
        <v>83</v>
      </c>
      <c r="B187" s="38"/>
      <c r="C187" s="8">
        <v>3</v>
      </c>
      <c r="D187" s="8" t="s">
        <v>5</v>
      </c>
      <c r="E187" s="44">
        <v>1400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192</v>
      </c>
      <c r="B188" s="38"/>
      <c r="C188" s="8"/>
      <c r="D188" s="8" t="s">
        <v>5</v>
      </c>
      <c r="E188" s="44">
        <v>1452.5804314810907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84</v>
      </c>
      <c r="B189" s="38"/>
      <c r="C189" s="8">
        <v>4</v>
      </c>
      <c r="D189" s="8" t="s">
        <v>4</v>
      </c>
      <c r="E189" s="44">
        <v>1227.8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8"/>
      <c r="Z189" s="39"/>
      <c r="AA189" s="48"/>
    </row>
    <row r="190" spans="1:27" s="21" customFormat="1" ht="15.6">
      <c r="A190" s="9" t="s">
        <v>85</v>
      </c>
      <c r="B190" s="38" t="s">
        <v>8</v>
      </c>
      <c r="C190" s="8" t="s">
        <v>8</v>
      </c>
      <c r="D190" s="8" t="s">
        <v>0</v>
      </c>
      <c r="E190" s="44">
        <v>1900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9" t="s">
        <v>86</v>
      </c>
      <c r="B191" s="38"/>
      <c r="C191" s="8">
        <v>3</v>
      </c>
      <c r="D191" s="8" t="s">
        <v>4</v>
      </c>
      <c r="E191" s="44">
        <v>1400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/>
      <c r="U191" s="48"/>
      <c r="V191" s="39"/>
      <c r="W191" s="48"/>
      <c r="X191" s="39"/>
      <c r="Y191" s="48"/>
      <c r="Z191" s="39"/>
      <c r="AA191" s="48"/>
    </row>
    <row r="192" spans="1:27" s="21" customFormat="1" ht="15.6">
      <c r="A192" s="9" t="s">
        <v>87</v>
      </c>
      <c r="B192" s="38"/>
      <c r="C192" s="8">
        <v>3</v>
      </c>
      <c r="D192" s="8" t="s">
        <v>3</v>
      </c>
      <c r="E192" s="44">
        <v>1400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88</v>
      </c>
      <c r="B193" s="38" t="s">
        <v>8</v>
      </c>
      <c r="C193" s="8" t="s">
        <v>7</v>
      </c>
      <c r="D193" s="8" t="s">
        <v>1</v>
      </c>
      <c r="E193" s="44">
        <v>1900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334</v>
      </c>
      <c r="B194" s="38"/>
      <c r="C194" s="8"/>
      <c r="D194" s="8" t="s">
        <v>0</v>
      </c>
      <c r="E194" s="44">
        <v>1489.4844051320936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8"/>
      <c r="X194" s="39"/>
      <c r="Y194" s="48"/>
      <c r="Z194" s="39"/>
      <c r="AA194" s="48"/>
    </row>
    <row r="195" spans="1:27" s="21" customFormat="1" ht="15.6">
      <c r="A195" s="9" t="s">
        <v>387</v>
      </c>
      <c r="B195" s="38"/>
      <c r="C195" s="8"/>
      <c r="D195" s="8" t="s">
        <v>2</v>
      </c>
      <c r="E195" s="44">
        <v>1166.3855200507778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8"/>
      <c r="X195" s="39"/>
      <c r="Y195" s="48"/>
      <c r="Z195" s="39"/>
      <c r="AA195" s="48"/>
    </row>
    <row r="196" spans="1:27" s="21" customFormat="1" ht="15.6">
      <c r="A196" s="9" t="s">
        <v>169</v>
      </c>
      <c r="B196" s="38"/>
      <c r="C196" s="8"/>
      <c r="D196" s="8" t="s">
        <v>5</v>
      </c>
      <c r="E196" s="44">
        <v>1256.3079473960015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9" t="s">
        <v>321</v>
      </c>
      <c r="B197" s="38"/>
      <c r="C197" s="8"/>
      <c r="D197" s="8" t="s">
        <v>0</v>
      </c>
      <c r="E197" s="44">
        <v>1687.8507980622076</v>
      </c>
      <c r="F197" s="39"/>
      <c r="G197" s="48"/>
      <c r="H197" s="39"/>
      <c r="I197" s="48"/>
      <c r="J197" s="39"/>
      <c r="K197" s="48"/>
      <c r="L197" s="39"/>
      <c r="M197" s="48"/>
      <c r="N197" s="39"/>
      <c r="O197" s="48"/>
      <c r="P197" s="6"/>
      <c r="Q197" s="48"/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14" t="s">
        <v>159</v>
      </c>
      <c r="B198" s="38" t="s">
        <v>13</v>
      </c>
      <c r="C198" s="40"/>
      <c r="D198" s="38" t="s">
        <v>1</v>
      </c>
      <c r="E198" s="44">
        <v>1521.1594383872402</v>
      </c>
      <c r="F198" s="39"/>
      <c r="G198" s="48"/>
      <c r="H198" s="39"/>
      <c r="I198" s="48"/>
      <c r="J198" s="39"/>
      <c r="K198" s="48"/>
      <c r="L198" s="39"/>
      <c r="M198" s="48"/>
      <c r="N198" s="39"/>
      <c r="O198" s="48"/>
      <c r="P198" s="6"/>
      <c r="Q198" s="48"/>
      <c r="R198" s="39"/>
      <c r="S198" s="48"/>
      <c r="T198" s="39"/>
      <c r="U198" s="48"/>
      <c r="V198" s="39"/>
      <c r="W198" s="48"/>
      <c r="X198" s="39"/>
      <c r="Y198" s="48"/>
      <c r="Z198" s="39"/>
      <c r="AA198" s="48"/>
    </row>
    <row r="199" spans="1:27" s="21" customFormat="1" ht="15.6">
      <c r="A199" s="9" t="s">
        <v>89</v>
      </c>
      <c r="B199" s="38"/>
      <c r="C199" s="8"/>
      <c r="D199" s="8" t="s">
        <v>0</v>
      </c>
      <c r="E199" s="44">
        <v>1687.5760535602803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322</v>
      </c>
      <c r="B200" s="38" t="s">
        <v>8</v>
      </c>
      <c r="C200" s="8" t="s">
        <v>6</v>
      </c>
      <c r="D200" s="8" t="s">
        <v>0</v>
      </c>
      <c r="E200" s="44">
        <v>1681.5959954696116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8"/>
      <c r="X200" s="39"/>
      <c r="Y200" s="48"/>
      <c r="Z200" s="39"/>
      <c r="AA200" s="48"/>
    </row>
    <row r="201" spans="1:27" s="21" customFormat="1" ht="15.6">
      <c r="A201" s="9" t="s">
        <v>302</v>
      </c>
      <c r="B201" s="38"/>
      <c r="C201" s="8"/>
      <c r="D201" s="8" t="s">
        <v>2</v>
      </c>
      <c r="E201" s="44">
        <v>1121.1288967650528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306</v>
      </c>
      <c r="B202" s="38"/>
      <c r="C202" s="8"/>
      <c r="D202" s="8" t="s">
        <v>1</v>
      </c>
      <c r="E202" s="44">
        <v>1207.1615952463899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90</v>
      </c>
      <c r="B203" s="38" t="s">
        <v>8</v>
      </c>
      <c r="C203" s="8" t="s">
        <v>6</v>
      </c>
      <c r="D203" s="8" t="s">
        <v>0</v>
      </c>
      <c r="E203" s="44">
        <v>1644.9326905522755</v>
      </c>
      <c r="F203" s="39"/>
      <c r="G203" s="48"/>
      <c r="H203" s="39">
        <v>17</v>
      </c>
      <c r="I203" s="48">
        <f>((($H$2+2)*($H$2+4)*($H$2+2-2*H203))/(2*($H$2+2*H203)*($H$2+4*H203))+(($H$2+1)-H203+1))*$H$1</f>
        <v>22.773495161554866</v>
      </c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239</v>
      </c>
      <c r="B204" s="38"/>
      <c r="C204" s="8"/>
      <c r="D204" s="8" t="s">
        <v>1</v>
      </c>
      <c r="E204" s="44">
        <v>1525.7156626644235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91</v>
      </c>
      <c r="B205" s="38"/>
      <c r="C205" s="8">
        <v>3</v>
      </c>
      <c r="D205" s="8" t="s">
        <v>5</v>
      </c>
      <c r="E205" s="44">
        <v>1453.6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238</v>
      </c>
      <c r="B206" s="38"/>
      <c r="C206" s="8"/>
      <c r="D206" s="8" t="s">
        <v>5</v>
      </c>
      <c r="E206" s="44">
        <v>1166.554414732901</v>
      </c>
      <c r="F206" s="39"/>
      <c r="G206" s="48"/>
      <c r="H206" s="39"/>
      <c r="I206" s="48"/>
      <c r="J206" s="39"/>
      <c r="K206" s="48"/>
      <c r="L206" s="39"/>
      <c r="M206" s="48"/>
      <c r="N206" s="39"/>
      <c r="O206" s="48"/>
      <c r="P206" s="6"/>
      <c r="Q206" s="48"/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92</v>
      </c>
      <c r="B207" s="38"/>
      <c r="C207" s="8">
        <v>3</v>
      </c>
      <c r="D207" s="8" t="s">
        <v>5</v>
      </c>
      <c r="E207" s="44">
        <v>1400</v>
      </c>
      <c r="F207" s="39"/>
      <c r="G207" s="48"/>
      <c r="H207" s="39"/>
      <c r="I207" s="48"/>
      <c r="J207" s="39"/>
      <c r="K207" s="48"/>
      <c r="L207" s="39"/>
      <c r="M207" s="48"/>
      <c r="N207" s="39"/>
      <c r="O207" s="48"/>
      <c r="P207" s="6"/>
      <c r="Q207" s="48"/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232</v>
      </c>
      <c r="B208" s="38"/>
      <c r="C208" s="8"/>
      <c r="D208" s="8" t="s">
        <v>1</v>
      </c>
      <c r="E208" s="44">
        <v>1459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9" t="s">
        <v>394</v>
      </c>
      <c r="B209" s="38"/>
      <c r="C209" s="8"/>
      <c r="D209" s="8" t="s">
        <v>395</v>
      </c>
      <c r="E209" s="44">
        <v>1152.4407875445431</v>
      </c>
      <c r="F209" s="39"/>
      <c r="G209" s="48"/>
      <c r="H209" s="39"/>
      <c r="I209" s="48"/>
      <c r="J209" s="39"/>
      <c r="K209" s="48"/>
      <c r="L209" s="39"/>
      <c r="M209" s="48"/>
      <c r="N209" s="39"/>
      <c r="O209" s="48"/>
      <c r="P209" s="6"/>
      <c r="Q209" s="48"/>
      <c r="R209" s="39"/>
      <c r="S209" s="48"/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14" t="s">
        <v>93</v>
      </c>
      <c r="B210" s="38"/>
      <c r="C210" s="8">
        <v>4</v>
      </c>
      <c r="D210" s="8" t="s">
        <v>4</v>
      </c>
      <c r="E210" s="44">
        <v>1207.8</v>
      </c>
      <c r="F210" s="39"/>
      <c r="G210" s="48"/>
      <c r="H210" s="39"/>
      <c r="I210" s="48"/>
      <c r="J210" s="39"/>
      <c r="K210" s="48"/>
      <c r="L210" s="39"/>
      <c r="M210" s="48"/>
      <c r="N210" s="39"/>
      <c r="O210" s="48"/>
      <c r="P210" s="6"/>
      <c r="Q210" s="48"/>
      <c r="R210" s="39"/>
      <c r="S210" s="48"/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9" t="s">
        <v>94</v>
      </c>
      <c r="B211" s="38"/>
      <c r="C211" s="8">
        <v>4</v>
      </c>
      <c r="D211" s="8" t="s">
        <v>5</v>
      </c>
      <c r="E211" s="44">
        <v>1200</v>
      </c>
      <c r="F211" s="39"/>
      <c r="G211" s="48"/>
      <c r="H211" s="39"/>
      <c r="I211" s="48"/>
      <c r="J211" s="39"/>
      <c r="K211" s="48"/>
      <c r="L211" s="39"/>
      <c r="M211" s="48"/>
      <c r="N211" s="39"/>
      <c r="O211" s="48"/>
      <c r="P211" s="6"/>
      <c r="Q211" s="48"/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9" t="s">
        <v>95</v>
      </c>
      <c r="B212" s="38"/>
      <c r="C212" s="8">
        <v>3</v>
      </c>
      <c r="D212" s="8" t="s">
        <v>1</v>
      </c>
      <c r="E212" s="44">
        <v>1400</v>
      </c>
      <c r="F212" s="39"/>
      <c r="G212" s="48"/>
      <c r="H212" s="39"/>
      <c r="I212" s="48"/>
      <c r="J212" s="39"/>
      <c r="K212" s="48"/>
      <c r="L212" s="39"/>
      <c r="M212" s="48"/>
      <c r="N212" s="39"/>
      <c r="O212" s="48"/>
      <c r="P212" s="6"/>
      <c r="Q212" s="48"/>
      <c r="R212" s="39"/>
      <c r="S212" s="48"/>
      <c r="T212" s="39"/>
      <c r="U212" s="48"/>
      <c r="V212" s="39"/>
      <c r="W212" s="48"/>
      <c r="X212" s="39"/>
      <c r="Y212" s="48"/>
      <c r="Z212" s="39"/>
      <c r="AA212" s="48"/>
    </row>
    <row r="213" spans="1:27" s="21" customFormat="1" ht="15.6">
      <c r="A213" s="9" t="s">
        <v>96</v>
      </c>
      <c r="B213" s="38"/>
      <c r="C213" s="8"/>
      <c r="D213" s="8" t="s">
        <v>0</v>
      </c>
      <c r="E213" s="44">
        <v>1200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9"/>
      <c r="X213" s="39"/>
      <c r="Y213" s="48"/>
      <c r="Z213" s="39"/>
      <c r="AA213" s="48"/>
    </row>
    <row r="214" spans="1:27" s="21" customFormat="1" ht="15.6">
      <c r="A214" s="9" t="s">
        <v>97</v>
      </c>
      <c r="B214" s="38"/>
      <c r="C214" s="8">
        <v>1</v>
      </c>
      <c r="D214" s="8" t="s">
        <v>1</v>
      </c>
      <c r="E214" s="44">
        <v>1800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9" t="s">
        <v>245</v>
      </c>
      <c r="B215" s="38"/>
      <c r="C215" s="8"/>
      <c r="D215" s="8" t="s">
        <v>0</v>
      </c>
      <c r="E215" s="44">
        <v>1555.5683889640504</v>
      </c>
      <c r="F215" s="39"/>
      <c r="G215" s="48"/>
      <c r="H215" s="39"/>
      <c r="I215" s="48"/>
      <c r="J215" s="39"/>
      <c r="K215" s="48"/>
      <c r="L215" s="39"/>
      <c r="M215" s="48"/>
      <c r="N215" s="39"/>
      <c r="O215" s="48"/>
      <c r="P215" s="6"/>
      <c r="Q215" s="48"/>
      <c r="R215" s="39"/>
      <c r="S215" s="48"/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234</v>
      </c>
      <c r="B216" s="38"/>
      <c r="C216" s="8"/>
      <c r="D216" s="8" t="s">
        <v>2</v>
      </c>
      <c r="E216" s="44">
        <v>1327</v>
      </c>
      <c r="F216" s="39"/>
      <c r="G216" s="48"/>
      <c r="H216" s="39"/>
      <c r="I216" s="48"/>
      <c r="J216" s="39"/>
      <c r="K216" s="48"/>
      <c r="L216" s="39"/>
      <c r="M216" s="48"/>
      <c r="N216" s="39"/>
      <c r="O216" s="48"/>
      <c r="P216" s="6"/>
      <c r="Q216" s="48"/>
      <c r="R216" s="39"/>
      <c r="S216" s="48"/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9" t="s">
        <v>100</v>
      </c>
      <c r="B217" s="38"/>
      <c r="C217" s="8">
        <v>2</v>
      </c>
      <c r="D217" s="8" t="s">
        <v>1</v>
      </c>
      <c r="E217" s="44">
        <v>1600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9" t="s">
        <v>101</v>
      </c>
      <c r="B218" s="38"/>
      <c r="C218" s="8">
        <v>4</v>
      </c>
      <c r="D218" s="8" t="s">
        <v>16</v>
      </c>
      <c r="E218" s="44">
        <v>1200</v>
      </c>
      <c r="F218" s="39"/>
      <c r="G218" s="48"/>
      <c r="H218" s="39"/>
      <c r="I218" s="48"/>
      <c r="J218" s="39"/>
      <c r="K218" s="48"/>
      <c r="L218" s="39"/>
      <c r="M218" s="48"/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153</v>
      </c>
      <c r="B219" s="38"/>
      <c r="C219" s="8">
        <v>4</v>
      </c>
      <c r="D219" s="8" t="s">
        <v>5</v>
      </c>
      <c r="E219" s="44">
        <v>1204.9331848394536</v>
      </c>
      <c r="F219" s="39"/>
      <c r="G219" s="48"/>
      <c r="H219" s="39"/>
      <c r="I219" s="48"/>
      <c r="J219" s="39"/>
      <c r="K219" s="48"/>
      <c r="L219" s="39"/>
      <c r="M219" s="48"/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62" t="s">
        <v>253</v>
      </c>
      <c r="B220" s="63"/>
      <c r="C220" s="64"/>
      <c r="D220" s="65" t="s">
        <v>5</v>
      </c>
      <c r="E220" s="44">
        <v>1092.4511844569643</v>
      </c>
      <c r="F220" s="39"/>
      <c r="G220" s="67"/>
      <c r="H220" s="39"/>
      <c r="I220" s="67"/>
      <c r="J220" s="39"/>
      <c r="K220" s="67"/>
      <c r="L220" s="39"/>
      <c r="M220" s="67"/>
      <c r="N220" s="39"/>
      <c r="O220" s="67"/>
      <c r="P220" s="6"/>
      <c r="Q220" s="67"/>
      <c r="R220" s="39"/>
      <c r="S220" s="67"/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102</v>
      </c>
      <c r="B221" s="63"/>
      <c r="C221" s="64">
        <v>4</v>
      </c>
      <c r="D221" s="65" t="s">
        <v>5</v>
      </c>
      <c r="E221" s="44">
        <v>1200</v>
      </c>
      <c r="F221" s="39"/>
      <c r="G221" s="67"/>
      <c r="H221" s="39"/>
      <c r="I221" s="67"/>
      <c r="J221" s="39"/>
      <c r="K221" s="67"/>
      <c r="L221" s="39"/>
      <c r="M221" s="67"/>
      <c r="N221" s="39"/>
      <c r="O221" s="67"/>
      <c r="P221" s="6"/>
      <c r="Q221" s="67"/>
      <c r="R221" s="39"/>
      <c r="S221" s="67"/>
      <c r="T221" s="39"/>
      <c r="U221" s="67"/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369</v>
      </c>
      <c r="B222" s="63"/>
      <c r="C222" s="64"/>
      <c r="D222" s="65" t="s">
        <v>0</v>
      </c>
      <c r="E222" s="44">
        <v>1261</v>
      </c>
      <c r="F222" s="39"/>
      <c r="G222" s="67"/>
      <c r="H222" s="39"/>
      <c r="I222" s="67"/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103</v>
      </c>
      <c r="B223" s="63"/>
      <c r="C223" s="64" t="s">
        <v>6</v>
      </c>
      <c r="D223" s="65" t="s">
        <v>1</v>
      </c>
      <c r="E223" s="44">
        <v>1892.8929688148212</v>
      </c>
      <c r="F223" s="39"/>
      <c r="G223" s="67"/>
      <c r="H223" s="39"/>
      <c r="I223" s="67"/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104</v>
      </c>
      <c r="B224" s="63"/>
      <c r="C224" s="64"/>
      <c r="D224" s="65" t="s">
        <v>0</v>
      </c>
      <c r="E224" s="44">
        <v>1545</v>
      </c>
      <c r="F224" s="39"/>
      <c r="G224" s="67"/>
      <c r="H224" s="39"/>
      <c r="I224" s="67"/>
      <c r="J224" s="39"/>
      <c r="K224" s="67"/>
      <c r="L224" s="39"/>
      <c r="M224" s="67"/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268</v>
      </c>
      <c r="B225" s="63"/>
      <c r="C225" s="64"/>
      <c r="D225" s="65" t="s">
        <v>0</v>
      </c>
      <c r="E225" s="44">
        <v>1269</v>
      </c>
      <c r="F225" s="39"/>
      <c r="G225" s="67"/>
      <c r="H225" s="39"/>
      <c r="I225" s="67"/>
      <c r="J225" s="39"/>
      <c r="K225" s="67"/>
      <c r="L225" s="39"/>
      <c r="M225" s="67"/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96" t="s">
        <v>166</v>
      </c>
      <c r="B226" s="63" t="s">
        <v>13</v>
      </c>
      <c r="C226" s="63"/>
      <c r="D226" s="65" t="s">
        <v>1</v>
      </c>
      <c r="E226" s="44">
        <v>1550.350579761546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300</v>
      </c>
      <c r="B227" s="63"/>
      <c r="C227" s="64"/>
      <c r="D227" s="65" t="s">
        <v>0</v>
      </c>
      <c r="E227" s="44">
        <v>1345.9630624599561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62" t="s">
        <v>105</v>
      </c>
      <c r="B228" s="63"/>
      <c r="C228" s="64">
        <v>3</v>
      </c>
      <c r="D228" s="65" t="s">
        <v>4</v>
      </c>
      <c r="E228" s="44">
        <v>1474.6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96" t="s">
        <v>158</v>
      </c>
      <c r="B229" s="63"/>
      <c r="C229" s="64">
        <v>3</v>
      </c>
      <c r="D229" s="80" t="s">
        <v>0</v>
      </c>
      <c r="E229" s="44">
        <v>1434.275396664807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358</v>
      </c>
      <c r="B230" s="63"/>
      <c r="C230" s="64"/>
      <c r="D230" s="65" t="s">
        <v>0</v>
      </c>
      <c r="E230" s="44">
        <v>1311.835476638342</v>
      </c>
      <c r="F230" s="39"/>
      <c r="G230" s="67"/>
      <c r="H230" s="39">
        <v>26</v>
      </c>
      <c r="I230" s="67">
        <f>((($H$2+2)*($H$2+4)*($H$2+2-2*H230))/(2*($H$2+2*H230)*($H$2+4*H230))+(($H$2+1)-H230+1))*$H$1</f>
        <v>14.577450584913271</v>
      </c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62" t="s">
        <v>106</v>
      </c>
      <c r="B231" s="63"/>
      <c r="C231" s="64"/>
      <c r="D231" s="65" t="s">
        <v>0</v>
      </c>
      <c r="E231" s="44">
        <v>1255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107</v>
      </c>
      <c r="B232" s="63"/>
      <c r="C232" s="64"/>
      <c r="D232" s="65" t="s">
        <v>0</v>
      </c>
      <c r="E232" s="44">
        <v>1474.5450359612821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335</v>
      </c>
      <c r="B233" s="63"/>
      <c r="C233" s="64"/>
      <c r="D233" s="65" t="s">
        <v>0</v>
      </c>
      <c r="E233" s="44">
        <v>1194.2653307333908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229</v>
      </c>
      <c r="B234" s="63" t="s">
        <v>13</v>
      </c>
      <c r="C234" s="64"/>
      <c r="D234" s="65" t="s">
        <v>0</v>
      </c>
      <c r="E234" s="44">
        <v>1460.1663394160767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339</v>
      </c>
      <c r="B235" s="63"/>
      <c r="C235" s="64"/>
      <c r="D235" s="65" t="s">
        <v>0</v>
      </c>
      <c r="E235" s="44">
        <v>1266.8801368004906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108</v>
      </c>
      <c r="B236" s="63"/>
      <c r="C236" s="64">
        <v>3</v>
      </c>
      <c r="D236" s="65" t="s">
        <v>5</v>
      </c>
      <c r="E236" s="44">
        <v>1400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370</v>
      </c>
      <c r="B237" s="63"/>
      <c r="C237" s="64"/>
      <c r="D237" s="65" t="s">
        <v>0</v>
      </c>
      <c r="E237" s="44">
        <v>1397.9044529189105</v>
      </c>
      <c r="F237" s="39"/>
      <c r="G237" s="67"/>
      <c r="H237" s="39">
        <v>18</v>
      </c>
      <c r="I237" s="67">
        <f>((($H$2+2)*($H$2+4)*($H$2+2-2*H237))/(2*($H$2+2*H237)*($H$2+4*H237))+(($H$2+1)-H237+1))*$H$1</f>
        <v>21.783324755532682</v>
      </c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109</v>
      </c>
      <c r="B238" s="63"/>
      <c r="C238" s="64">
        <v>4</v>
      </c>
      <c r="D238" s="65" t="s">
        <v>5</v>
      </c>
      <c r="E238" s="44">
        <v>1209.4578496654528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350</v>
      </c>
      <c r="B239" s="63"/>
      <c r="C239" s="64"/>
      <c r="D239" s="65" t="s">
        <v>0</v>
      </c>
      <c r="E239" s="44">
        <v>1263.561659460433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62" t="s">
        <v>110</v>
      </c>
      <c r="B240" s="63"/>
      <c r="C240" s="64">
        <v>3</v>
      </c>
      <c r="D240" s="65" t="s">
        <v>3</v>
      </c>
      <c r="E240" s="44">
        <v>1400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62" t="s">
        <v>406</v>
      </c>
      <c r="B241" s="63"/>
      <c r="C241" s="64"/>
      <c r="D241" s="65" t="s">
        <v>0</v>
      </c>
      <c r="E241" s="44">
        <v>1324.0693995905926</v>
      </c>
      <c r="F241" s="39"/>
      <c r="G241" s="67"/>
      <c r="H241" s="39">
        <v>25</v>
      </c>
      <c r="I241" s="67">
        <f>((($H$2+2)*($H$2+4)*($H$2+2-2*H241))/(2*($H$2+2*H241)*($H$2+4*H241))+(($H$2+1)-H241+1))*$H$1</f>
        <v>15.428178257647932</v>
      </c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309</v>
      </c>
      <c r="B242" s="63"/>
      <c r="C242" s="64"/>
      <c r="D242" s="65" t="s">
        <v>310</v>
      </c>
      <c r="E242" s="44">
        <v>1169.7665391701598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190</v>
      </c>
      <c r="B243" s="63"/>
      <c r="C243" s="64"/>
      <c r="D243" s="65" t="s">
        <v>0</v>
      </c>
      <c r="E243" s="44">
        <v>1536.6359905314844</v>
      </c>
      <c r="F243" s="39"/>
      <c r="G243" s="67"/>
      <c r="H243" s="39"/>
      <c r="I243" s="67"/>
      <c r="J243" s="39"/>
      <c r="K243" s="67"/>
      <c r="L243" s="39"/>
      <c r="M243" s="67"/>
      <c r="N243" s="39"/>
      <c r="O243" s="67"/>
      <c r="P243" s="6"/>
      <c r="Q243" s="67"/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62" t="s">
        <v>111</v>
      </c>
      <c r="B244" s="63"/>
      <c r="C244" s="64"/>
      <c r="D244" s="65" t="s">
        <v>0</v>
      </c>
      <c r="E244" s="44">
        <v>1200</v>
      </c>
      <c r="F244" s="39"/>
      <c r="G244" s="67"/>
      <c r="H244" s="39"/>
      <c r="I244" s="67"/>
      <c r="J244" s="39"/>
      <c r="K244" s="67"/>
      <c r="L244" s="39"/>
      <c r="M244" s="67"/>
      <c r="N244" s="39"/>
      <c r="O244" s="67"/>
      <c r="P244" s="6"/>
      <c r="Q244" s="67"/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112</v>
      </c>
      <c r="B245" s="63"/>
      <c r="C245" s="64">
        <v>4</v>
      </c>
      <c r="D245" s="65" t="s">
        <v>16</v>
      </c>
      <c r="E245" s="44">
        <v>1200</v>
      </c>
      <c r="F245" s="39"/>
      <c r="G245" s="67"/>
      <c r="H245" s="39"/>
      <c r="I245" s="67"/>
      <c r="J245" s="39"/>
      <c r="K245" s="67"/>
      <c r="L245" s="39"/>
      <c r="M245" s="67"/>
      <c r="N245" s="39"/>
      <c r="O245" s="67"/>
      <c r="P245" s="6"/>
      <c r="Q245" s="67"/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62" t="s">
        <v>347</v>
      </c>
      <c r="B246" s="63"/>
      <c r="C246" s="64"/>
      <c r="D246" s="65" t="s">
        <v>310</v>
      </c>
      <c r="E246" s="44">
        <v>1182.3276313328258</v>
      </c>
      <c r="F246" s="39"/>
      <c r="G246" s="67"/>
      <c r="H246" s="39"/>
      <c r="I246" s="67"/>
      <c r="J246" s="39"/>
      <c r="K246" s="67"/>
      <c r="L246" s="39"/>
      <c r="M246" s="67"/>
      <c r="N246" s="39"/>
      <c r="O246" s="67"/>
      <c r="P246" s="6"/>
      <c r="Q246" s="67"/>
      <c r="R246" s="39"/>
      <c r="S246" s="67"/>
      <c r="T246" s="39"/>
      <c r="U246" s="67"/>
      <c r="V246" s="39"/>
      <c r="W246" s="67"/>
      <c r="X246" s="39"/>
      <c r="Y246" s="67"/>
      <c r="Z246" s="66"/>
      <c r="AA246" s="67"/>
    </row>
    <row r="247" spans="1:27" s="28" customFormat="1" ht="15.6">
      <c r="A247" s="62" t="s">
        <v>113</v>
      </c>
      <c r="B247" s="63"/>
      <c r="C247" s="64">
        <v>4</v>
      </c>
      <c r="D247" s="65" t="s">
        <v>5</v>
      </c>
      <c r="E247" s="44">
        <v>1200</v>
      </c>
      <c r="F247" s="39"/>
      <c r="G247" s="67"/>
      <c r="H247" s="39"/>
      <c r="I247" s="67"/>
      <c r="J247" s="39"/>
      <c r="K247" s="67"/>
      <c r="L247" s="39"/>
      <c r="M247" s="67"/>
      <c r="N247" s="39"/>
      <c r="O247" s="67"/>
      <c r="P247" s="6"/>
      <c r="Q247" s="67"/>
      <c r="R247" s="39"/>
      <c r="S247" s="67"/>
      <c r="T247" s="39"/>
      <c r="U247" s="67"/>
      <c r="V247" s="39"/>
      <c r="W247" s="67"/>
      <c r="X247" s="39"/>
      <c r="Y247" s="67"/>
      <c r="Z247" s="66"/>
      <c r="AA247" s="67"/>
    </row>
    <row r="248" spans="1:27" s="28" customFormat="1" ht="15.6">
      <c r="A248" s="62" t="s">
        <v>114</v>
      </c>
      <c r="B248" s="63"/>
      <c r="C248" s="64">
        <v>2</v>
      </c>
      <c r="D248" s="65" t="s">
        <v>1</v>
      </c>
      <c r="E248" s="44">
        <v>1549.5073937627626</v>
      </c>
      <c r="F248" s="39"/>
      <c r="G248" s="67"/>
      <c r="H248" s="39"/>
      <c r="I248" s="67"/>
      <c r="J248" s="39"/>
      <c r="K248" s="67"/>
      <c r="L248" s="39"/>
      <c r="M248" s="67"/>
      <c r="N248" s="39"/>
      <c r="O248" s="67"/>
      <c r="P248" s="6"/>
      <c r="Q248" s="67"/>
      <c r="R248" s="39"/>
      <c r="S248" s="67"/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115</v>
      </c>
      <c r="B249" s="63" t="s">
        <v>8</v>
      </c>
      <c r="C249" s="64" t="s">
        <v>6</v>
      </c>
      <c r="D249" s="65" t="s">
        <v>1</v>
      </c>
      <c r="E249" s="44">
        <v>1542.6074700059512</v>
      </c>
      <c r="F249" s="39"/>
      <c r="G249" s="67"/>
      <c r="H249" s="39"/>
      <c r="I249" s="67"/>
      <c r="J249" s="39"/>
      <c r="K249" s="67"/>
      <c r="L249" s="39"/>
      <c r="M249" s="67"/>
      <c r="N249" s="39"/>
      <c r="O249" s="67"/>
      <c r="P249" s="6"/>
      <c r="Q249" s="67"/>
      <c r="R249" s="39"/>
      <c r="S249" s="67"/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116</v>
      </c>
      <c r="B250" s="63"/>
      <c r="C250" s="64">
        <v>1</v>
      </c>
      <c r="D250" s="65" t="s">
        <v>1</v>
      </c>
      <c r="E250" s="44">
        <v>1800</v>
      </c>
      <c r="F250" s="39"/>
      <c r="G250" s="67"/>
      <c r="H250" s="39"/>
      <c r="I250" s="67"/>
      <c r="J250" s="39"/>
      <c r="K250" s="67"/>
      <c r="L250" s="39"/>
      <c r="M250" s="67"/>
      <c r="N250" s="39"/>
      <c r="O250" s="67"/>
      <c r="P250" s="6"/>
      <c r="Q250" s="67"/>
      <c r="R250" s="39"/>
      <c r="S250" s="67"/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117</v>
      </c>
      <c r="B251" s="63"/>
      <c r="C251" s="64">
        <v>2</v>
      </c>
      <c r="D251" s="65" t="s">
        <v>1</v>
      </c>
      <c r="E251" s="44">
        <v>1600</v>
      </c>
      <c r="F251" s="39"/>
      <c r="G251" s="67"/>
      <c r="H251" s="39"/>
      <c r="I251" s="67"/>
      <c r="J251" s="39"/>
      <c r="K251" s="67"/>
      <c r="L251" s="39"/>
      <c r="M251" s="67"/>
      <c r="N251" s="39"/>
      <c r="O251" s="67"/>
      <c r="P251" s="6"/>
      <c r="Q251" s="67"/>
      <c r="R251" s="39"/>
      <c r="S251" s="67"/>
      <c r="T251" s="39"/>
      <c r="U251" s="67"/>
      <c r="V251" s="39"/>
      <c r="W251" s="67"/>
      <c r="X251" s="39"/>
      <c r="Y251" s="67"/>
      <c r="Z251" s="66"/>
      <c r="AA251" s="67"/>
    </row>
    <row r="252" spans="1:27" s="28" customFormat="1" ht="15.6">
      <c r="A252" s="62" t="s">
        <v>118</v>
      </c>
      <c r="B252" s="63" t="s">
        <v>13</v>
      </c>
      <c r="C252" s="64">
        <v>1</v>
      </c>
      <c r="D252" s="65" t="s">
        <v>1</v>
      </c>
      <c r="E252" s="44">
        <v>1669.7445079870295</v>
      </c>
      <c r="F252" s="39"/>
      <c r="G252" s="67"/>
      <c r="H252" s="39"/>
      <c r="I252" s="67"/>
      <c r="J252" s="39"/>
      <c r="K252" s="67"/>
      <c r="L252" s="39"/>
      <c r="M252" s="67"/>
      <c r="N252" s="39"/>
      <c r="O252" s="67"/>
      <c r="P252" s="6"/>
      <c r="Q252" s="67"/>
      <c r="R252" s="39"/>
      <c r="S252" s="67"/>
      <c r="T252" s="39"/>
      <c r="U252" s="67"/>
      <c r="V252" s="39"/>
      <c r="W252" s="67"/>
      <c r="X252" s="39"/>
      <c r="Y252" s="67"/>
      <c r="Z252" s="66"/>
      <c r="AA252" s="67"/>
    </row>
    <row r="253" spans="1:27" s="28" customFormat="1" ht="15.6">
      <c r="A253" s="62" t="s">
        <v>151</v>
      </c>
      <c r="B253" s="63"/>
      <c r="C253" s="64"/>
      <c r="D253" s="65" t="s">
        <v>16</v>
      </c>
      <c r="E253" s="44">
        <v>1225.1345226678677</v>
      </c>
      <c r="F253" s="39"/>
      <c r="G253" s="67"/>
      <c r="H253" s="39"/>
      <c r="I253" s="67"/>
      <c r="J253" s="39"/>
      <c r="K253" s="67"/>
      <c r="L253" s="39"/>
      <c r="M253" s="67"/>
      <c r="N253" s="39"/>
      <c r="O253" s="67"/>
      <c r="P253" s="6"/>
      <c r="Q253" s="67"/>
      <c r="R253" s="39"/>
      <c r="S253" s="67"/>
      <c r="T253" s="39"/>
      <c r="U253" s="67"/>
      <c r="V253" s="39"/>
      <c r="W253" s="67"/>
      <c r="X253" s="39"/>
      <c r="Y253" s="67"/>
      <c r="Z253" s="66"/>
      <c r="AA253" s="67"/>
    </row>
    <row r="254" spans="1:27" s="28" customFormat="1" ht="15.6">
      <c r="A254" s="96" t="s">
        <v>155</v>
      </c>
      <c r="B254" s="63"/>
      <c r="C254" s="64">
        <v>3</v>
      </c>
      <c r="D254" s="80" t="s">
        <v>0</v>
      </c>
      <c r="E254" s="44">
        <v>1512.5517466391559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343</v>
      </c>
      <c r="B255" s="63"/>
      <c r="C255" s="64"/>
      <c r="D255" s="65" t="s">
        <v>310</v>
      </c>
      <c r="E255" s="44">
        <v>1349.5104203186215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119</v>
      </c>
      <c r="B256" s="63"/>
      <c r="C256" s="64">
        <v>4</v>
      </c>
      <c r="D256" s="65" t="s">
        <v>5</v>
      </c>
      <c r="E256" s="44">
        <v>1200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363</v>
      </c>
      <c r="B257" s="63"/>
      <c r="C257" s="64"/>
      <c r="D257" s="65" t="s">
        <v>1</v>
      </c>
      <c r="E257" s="44">
        <v>1430.2998822565958</v>
      </c>
      <c r="F257" s="39"/>
      <c r="G257" s="67"/>
      <c r="H257" s="39">
        <v>30</v>
      </c>
      <c r="I257" s="67">
        <f>((($H$2+2)*($H$2+4)*($H$2+2-2*H257))/(2*($H$2+2*H257)*($H$2+4*H257))+(($H$2+1)-H257+1))*$H$1</f>
        <v>11.264036291338803</v>
      </c>
      <c r="J257" s="39"/>
      <c r="K257" s="67"/>
      <c r="L257" s="39"/>
      <c r="M257" s="67"/>
      <c r="N257" s="39"/>
      <c r="O257" s="67"/>
      <c r="P257" s="6"/>
      <c r="Q257" s="67"/>
      <c r="R257" s="39"/>
      <c r="S257" s="67"/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359</v>
      </c>
      <c r="B258" s="63"/>
      <c r="C258" s="64"/>
      <c r="D258" s="65" t="s">
        <v>1</v>
      </c>
      <c r="E258" s="44">
        <v>1455.3428707064518</v>
      </c>
      <c r="F258" s="39"/>
      <c r="G258" s="67"/>
      <c r="H258" s="39">
        <v>23</v>
      </c>
      <c r="I258" s="67">
        <f>((($H$2+2)*($H$2+4)*($H$2+2-2*H258))/(2*($H$2+2*H258)*($H$2+4*H258))+(($H$2+1)-H258+1))*$H$1</f>
        <v>17.164179104477611</v>
      </c>
      <c r="J258" s="39"/>
      <c r="K258" s="67"/>
      <c r="L258" s="39"/>
      <c r="M258" s="67"/>
      <c r="N258" s="39"/>
      <c r="O258" s="67"/>
      <c r="P258" s="6"/>
      <c r="Q258" s="67"/>
      <c r="R258" s="39"/>
      <c r="S258" s="67"/>
      <c r="T258" s="39"/>
      <c r="U258" s="67"/>
      <c r="V258" s="39"/>
      <c r="W258" s="67"/>
      <c r="X258" s="39"/>
      <c r="Y258" s="67"/>
      <c r="Z258" s="66"/>
      <c r="AA258" s="67"/>
    </row>
    <row r="259" spans="1:27" s="28" customFormat="1" ht="15.6">
      <c r="A259" s="62" t="s">
        <v>120</v>
      </c>
      <c r="B259" s="63"/>
      <c r="C259" s="64">
        <v>2</v>
      </c>
      <c r="D259" s="65" t="s">
        <v>1</v>
      </c>
      <c r="E259" s="44">
        <v>1600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62" t="s">
        <v>396</v>
      </c>
      <c r="B260" s="63"/>
      <c r="C260" s="64"/>
      <c r="D260" s="65" t="s">
        <v>310</v>
      </c>
      <c r="E260" s="44">
        <v>1125.0288563285947</v>
      </c>
      <c r="F260" s="39"/>
      <c r="G260" s="67"/>
      <c r="H260" s="39"/>
      <c r="I260" s="67"/>
      <c r="J260" s="39"/>
      <c r="K260" s="67"/>
      <c r="L260" s="39"/>
      <c r="M260" s="67"/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62" t="s">
        <v>198</v>
      </c>
      <c r="B261" s="78"/>
      <c r="C261" s="79"/>
      <c r="D261" s="80" t="s">
        <v>0</v>
      </c>
      <c r="E261" s="44">
        <v>1542</v>
      </c>
      <c r="F261" s="39"/>
      <c r="G261" s="67"/>
      <c r="H261" s="39"/>
      <c r="I261" s="81"/>
      <c r="J261" s="39"/>
      <c r="K261" s="81"/>
      <c r="L261" s="39"/>
      <c r="M261" s="81"/>
      <c r="N261" s="39"/>
      <c r="O261" s="81"/>
      <c r="P261" s="6"/>
      <c r="Q261" s="81"/>
      <c r="R261" s="39"/>
      <c r="S261" s="67"/>
      <c r="T261" s="39"/>
      <c r="U261" s="67"/>
      <c r="V261" s="39"/>
      <c r="W261" s="67"/>
      <c r="X261" s="39"/>
      <c r="Y261" s="81"/>
      <c r="Z261" s="27"/>
      <c r="AA261" s="81"/>
    </row>
    <row r="262" spans="1:27" s="28" customFormat="1" ht="15.6">
      <c r="A262" s="62" t="s">
        <v>371</v>
      </c>
      <c r="B262" s="63"/>
      <c r="C262" s="64"/>
      <c r="D262" s="65" t="s">
        <v>0</v>
      </c>
      <c r="E262" s="44">
        <v>1278</v>
      </c>
      <c r="F262" s="39"/>
      <c r="G262" s="67"/>
      <c r="H262" s="39"/>
      <c r="I262" s="67"/>
      <c r="J262" s="39"/>
      <c r="K262" s="67"/>
      <c r="L262" s="39"/>
      <c r="M262" s="67"/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121</v>
      </c>
      <c r="B263" s="63"/>
      <c r="C263" s="64">
        <v>3</v>
      </c>
      <c r="D263" s="65" t="s">
        <v>5</v>
      </c>
      <c r="E263" s="44">
        <v>1326.310110712476</v>
      </c>
      <c r="F263" s="39"/>
      <c r="G263" s="67"/>
      <c r="H263" s="39"/>
      <c r="I263" s="67"/>
      <c r="J263" s="39"/>
      <c r="K263" s="67"/>
      <c r="L263" s="39"/>
      <c r="M263" s="67"/>
      <c r="N263" s="39"/>
      <c r="O263" s="67"/>
      <c r="P263" s="6"/>
      <c r="Q263" s="67"/>
      <c r="R263" s="39"/>
      <c r="S263" s="67"/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372</v>
      </c>
      <c r="B264" s="63"/>
      <c r="C264" s="64"/>
      <c r="D264" s="65" t="s">
        <v>0</v>
      </c>
      <c r="E264" s="44">
        <v>1199</v>
      </c>
      <c r="F264" s="39"/>
      <c r="G264" s="67"/>
      <c r="H264" s="39"/>
      <c r="I264" s="67"/>
      <c r="J264" s="39"/>
      <c r="K264" s="67"/>
      <c r="L264" s="39"/>
      <c r="M264" s="67"/>
      <c r="N264" s="39"/>
      <c r="O264" s="67"/>
      <c r="P264" s="6"/>
      <c r="Q264" s="67"/>
      <c r="R264" s="39"/>
      <c r="S264" s="67"/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62" t="s">
        <v>123</v>
      </c>
      <c r="B265" s="63"/>
      <c r="C265" s="64">
        <v>2</v>
      </c>
      <c r="D265" s="65" t="s">
        <v>1</v>
      </c>
      <c r="E265" s="44">
        <v>1618.527097356357</v>
      </c>
      <c r="F265" s="39"/>
      <c r="G265" s="67"/>
      <c r="H265" s="39"/>
      <c r="I265" s="67"/>
      <c r="J265" s="39"/>
      <c r="K265" s="67"/>
      <c r="L265" s="39"/>
      <c r="M265" s="67"/>
      <c r="N265" s="39"/>
      <c r="O265" s="67"/>
      <c r="P265" s="6"/>
      <c r="Q265" s="67"/>
      <c r="R265" s="39"/>
      <c r="S265" s="67"/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62" t="s">
        <v>124</v>
      </c>
      <c r="B266" s="63"/>
      <c r="C266" s="64"/>
      <c r="D266" s="65" t="s">
        <v>0</v>
      </c>
      <c r="E266" s="44">
        <v>1200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240</v>
      </c>
      <c r="B267" s="63"/>
      <c r="C267" s="64"/>
      <c r="D267" s="65" t="s">
        <v>0</v>
      </c>
      <c r="E267" s="44">
        <v>1398.343235173294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125</v>
      </c>
      <c r="B268" s="63" t="s">
        <v>13</v>
      </c>
      <c r="C268" s="64">
        <v>1</v>
      </c>
      <c r="D268" s="65" t="s">
        <v>0</v>
      </c>
      <c r="E268" s="44">
        <v>1743.4087382617611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126</v>
      </c>
      <c r="B269" s="63"/>
      <c r="C269" s="64">
        <v>2</v>
      </c>
      <c r="D269" s="65" t="s">
        <v>0</v>
      </c>
      <c r="E269" s="44">
        <v>1398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127</v>
      </c>
      <c r="B270" s="63"/>
      <c r="C270" s="64">
        <v>4</v>
      </c>
      <c r="D270" s="65" t="s">
        <v>5</v>
      </c>
      <c r="E270" s="44">
        <v>1200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62" t="s">
        <v>128</v>
      </c>
      <c r="B271" s="63"/>
      <c r="C271" s="64">
        <v>1</v>
      </c>
      <c r="D271" s="65" t="s">
        <v>1</v>
      </c>
      <c r="E271" s="44">
        <v>1815.6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96" t="s">
        <v>129</v>
      </c>
      <c r="B272" s="63" t="s">
        <v>13</v>
      </c>
      <c r="C272" s="64"/>
      <c r="D272" s="65" t="s">
        <v>0</v>
      </c>
      <c r="E272" s="44">
        <v>1637.5573875853142</v>
      </c>
      <c r="F272" s="39"/>
      <c r="G272" s="67"/>
      <c r="H272" s="39"/>
      <c r="I272" s="67"/>
      <c r="J272" s="39"/>
      <c r="K272" s="67"/>
      <c r="L272" s="39"/>
      <c r="M272" s="67"/>
      <c r="N272" s="39"/>
      <c r="O272" s="67"/>
      <c r="P272" s="6"/>
      <c r="Q272" s="67"/>
      <c r="R272" s="39"/>
      <c r="S272" s="67"/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130</v>
      </c>
      <c r="B273" s="63" t="s">
        <v>13</v>
      </c>
      <c r="C273" s="64" t="s">
        <v>6</v>
      </c>
      <c r="D273" s="65" t="s">
        <v>0</v>
      </c>
      <c r="E273" s="44">
        <v>1900</v>
      </c>
      <c r="F273" s="39"/>
      <c r="G273" s="67"/>
      <c r="H273" s="39"/>
      <c r="I273" s="67"/>
      <c r="J273" s="39"/>
      <c r="K273" s="67"/>
      <c r="L273" s="39"/>
      <c r="M273" s="67"/>
      <c r="N273" s="39"/>
      <c r="O273" s="67"/>
      <c r="P273" s="6"/>
      <c r="Q273" s="67"/>
      <c r="R273" s="39"/>
      <c r="S273" s="67"/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131</v>
      </c>
      <c r="B274" s="63" t="s">
        <v>8</v>
      </c>
      <c r="C274" s="64" t="s">
        <v>6</v>
      </c>
      <c r="D274" s="65" t="s">
        <v>0</v>
      </c>
      <c r="E274" s="44">
        <v>1544.0194551816187</v>
      </c>
      <c r="F274" s="39"/>
      <c r="G274" s="67"/>
      <c r="H274" s="39">
        <v>12</v>
      </c>
      <c r="I274" s="67">
        <f>((($H$2+2)*($H$2+4)*($H$2+2-2*H274))/(2*($H$2+2*H274)*($H$2+4*H274))+(($H$2+1)-H274+1))*$H$1</f>
        <v>28.270412642669012</v>
      </c>
      <c r="J274" s="39"/>
      <c r="K274" s="67"/>
      <c r="L274" s="39"/>
      <c r="M274" s="67"/>
      <c r="N274" s="39"/>
      <c r="O274" s="67"/>
      <c r="P274" s="6"/>
      <c r="Q274" s="67"/>
      <c r="R274" s="39"/>
      <c r="S274" s="67"/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148</v>
      </c>
      <c r="B275" s="63"/>
      <c r="C275" s="64"/>
      <c r="D275" s="65" t="s">
        <v>16</v>
      </c>
      <c r="E275" s="44">
        <v>1223</v>
      </c>
      <c r="F275" s="39"/>
      <c r="G275" s="67"/>
      <c r="H275" s="39"/>
      <c r="I275" s="67"/>
      <c r="J275" s="39"/>
      <c r="K275" s="67"/>
      <c r="L275" s="39"/>
      <c r="M275" s="67"/>
      <c r="N275" s="39"/>
      <c r="O275" s="67"/>
      <c r="P275" s="6"/>
      <c r="Q275" s="67"/>
      <c r="R275" s="39"/>
      <c r="S275" s="67"/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133</v>
      </c>
      <c r="B276" s="63"/>
      <c r="C276" s="64" t="s">
        <v>6</v>
      </c>
      <c r="D276" s="65" t="s">
        <v>0</v>
      </c>
      <c r="E276" s="44">
        <v>1900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134</v>
      </c>
      <c r="B277" s="63"/>
      <c r="C277" s="64"/>
      <c r="D277" s="65" t="s">
        <v>0</v>
      </c>
      <c r="E277" s="44">
        <v>1200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235</v>
      </c>
      <c r="B278" s="63"/>
      <c r="C278" s="64"/>
      <c r="D278" s="65" t="s">
        <v>5</v>
      </c>
      <c r="E278" s="44">
        <v>1268.6406001504174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  <row r="279" spans="1:27" s="28" customFormat="1" ht="15.6">
      <c r="A279" s="62" t="s">
        <v>237</v>
      </c>
      <c r="B279" s="63"/>
      <c r="C279" s="64"/>
      <c r="D279" s="65" t="s">
        <v>5</v>
      </c>
      <c r="E279" s="44">
        <v>1196.5630965710679</v>
      </c>
      <c r="F279" s="39"/>
      <c r="G279" s="67"/>
      <c r="H279" s="39"/>
      <c r="I279" s="67"/>
      <c r="J279" s="39"/>
      <c r="K279" s="67"/>
      <c r="L279" s="39"/>
      <c r="M279" s="67"/>
      <c r="N279" s="39"/>
      <c r="O279" s="67"/>
      <c r="P279" s="6"/>
      <c r="Q279" s="67"/>
      <c r="R279" s="39"/>
      <c r="S279" s="67"/>
      <c r="T279" s="39"/>
      <c r="U279" s="67"/>
      <c r="V279" s="39"/>
      <c r="W279" s="67"/>
      <c r="X279" s="39"/>
      <c r="Y279" s="67"/>
      <c r="Z279" s="66"/>
      <c r="AA279" s="67"/>
    </row>
    <row r="280" spans="1:27" s="28" customFormat="1" ht="15.6">
      <c r="A280" s="62" t="s">
        <v>261</v>
      </c>
      <c r="B280" s="63"/>
      <c r="C280" s="64"/>
      <c r="D280" s="65" t="s">
        <v>2</v>
      </c>
      <c r="E280" s="44">
        <v>1001</v>
      </c>
      <c r="F280" s="39"/>
      <c r="G280" s="67"/>
      <c r="H280" s="39"/>
      <c r="I280" s="67"/>
      <c r="J280" s="39"/>
      <c r="K280" s="67"/>
      <c r="L280" s="39"/>
      <c r="M280" s="67"/>
      <c r="N280" s="39"/>
      <c r="O280" s="67"/>
      <c r="P280" s="6"/>
      <c r="Q280" s="67"/>
      <c r="R280" s="39"/>
      <c r="S280" s="67"/>
      <c r="T280" s="39"/>
      <c r="U280" s="67"/>
      <c r="V280" s="39"/>
      <c r="W280" s="67"/>
      <c r="X280" s="39"/>
      <c r="Y280" s="67"/>
      <c r="Z280" s="66"/>
      <c r="AA280" s="67"/>
    </row>
    <row r="281" spans="1:27" s="28" customFormat="1" ht="15.6">
      <c r="A281" s="62" t="s">
        <v>135</v>
      </c>
      <c r="B281" s="63"/>
      <c r="C281" s="64">
        <v>2</v>
      </c>
      <c r="D281" s="65" t="s">
        <v>4</v>
      </c>
      <c r="E281" s="44">
        <v>1600</v>
      </c>
      <c r="F281" s="39"/>
      <c r="G281" s="67"/>
      <c r="H281" s="39"/>
      <c r="I281" s="67"/>
      <c r="J281" s="39"/>
      <c r="K281" s="67"/>
      <c r="L281" s="39"/>
      <c r="M281" s="67"/>
      <c r="N281" s="39"/>
      <c r="O281" s="67"/>
      <c r="P281" s="6"/>
      <c r="Q281" s="67"/>
      <c r="R281" s="39"/>
      <c r="S281" s="67"/>
      <c r="T281" s="39"/>
      <c r="U281" s="67"/>
      <c r="V281" s="39"/>
      <c r="W281" s="67"/>
      <c r="X281" s="39"/>
      <c r="Y281" s="67"/>
      <c r="Z281" s="66"/>
      <c r="AA281" s="67"/>
    </row>
    <row r="282" spans="1:27" s="28" customFormat="1" ht="15.6">
      <c r="A282" s="62" t="s">
        <v>146</v>
      </c>
      <c r="B282" s="63"/>
      <c r="C282" s="64"/>
      <c r="D282" s="65" t="s">
        <v>0</v>
      </c>
      <c r="E282" s="44">
        <v>1854</v>
      </c>
      <c r="F282" s="39"/>
      <c r="G282" s="67"/>
      <c r="H282" s="39"/>
      <c r="I282" s="67"/>
      <c r="J282" s="39"/>
      <c r="K282" s="67"/>
      <c r="L282" s="39"/>
      <c r="M282" s="67"/>
      <c r="N282" s="39"/>
      <c r="O282" s="67"/>
      <c r="P282" s="6"/>
      <c r="Q282" s="67"/>
      <c r="R282" s="39"/>
      <c r="S282" s="67"/>
      <c r="T282" s="39"/>
      <c r="U282" s="67"/>
      <c r="V282" s="39"/>
      <c r="W282" s="67"/>
      <c r="X282" s="39"/>
      <c r="Y282" s="67"/>
      <c r="Z282" s="66"/>
      <c r="AA282" s="67"/>
    </row>
    <row r="283" spans="1:27" s="28" customFormat="1" ht="15.6">
      <c r="A283" s="62" t="s">
        <v>373</v>
      </c>
      <c r="B283" s="63"/>
      <c r="C283" s="64"/>
      <c r="D283" s="65" t="s">
        <v>0</v>
      </c>
      <c r="E283" s="44">
        <v>1291</v>
      </c>
      <c r="F283" s="39"/>
      <c r="G283" s="67"/>
      <c r="H283" s="39"/>
      <c r="I283" s="67"/>
      <c r="J283" s="39"/>
      <c r="K283" s="67"/>
      <c r="L283" s="39"/>
      <c r="M283" s="67"/>
      <c r="N283" s="39"/>
      <c r="O283" s="67"/>
      <c r="P283" s="6"/>
      <c r="Q283" s="67"/>
      <c r="R283" s="39"/>
      <c r="S283" s="67"/>
      <c r="T283" s="39"/>
      <c r="U283" s="67"/>
      <c r="V283" s="39"/>
      <c r="W283" s="67"/>
      <c r="X283" s="39"/>
      <c r="Y283" s="67"/>
      <c r="Z283" s="66"/>
      <c r="AA283" s="67"/>
    </row>
    <row r="284" spans="1:27" s="28" customFormat="1" ht="15.6">
      <c r="A284" s="62" t="s">
        <v>136</v>
      </c>
      <c r="B284" s="63"/>
      <c r="C284" s="64">
        <v>4</v>
      </c>
      <c r="D284" s="65" t="s">
        <v>16</v>
      </c>
      <c r="E284" s="44">
        <v>1200</v>
      </c>
      <c r="F284" s="39"/>
      <c r="G284" s="67"/>
      <c r="H284" s="39"/>
      <c r="I284" s="67"/>
      <c r="J284" s="39"/>
      <c r="K284" s="67"/>
      <c r="L284" s="39"/>
      <c r="M284" s="67"/>
      <c r="N284" s="39"/>
      <c r="O284" s="67"/>
      <c r="P284" s="6"/>
      <c r="Q284" s="67"/>
      <c r="R284" s="39"/>
      <c r="S284" s="67"/>
      <c r="T284" s="39"/>
      <c r="U284" s="67"/>
      <c r="V284" s="39"/>
      <c r="W284" s="67"/>
      <c r="X284" s="39"/>
      <c r="Y284" s="67"/>
      <c r="Z284" s="66"/>
      <c r="AA284" s="67"/>
    </row>
    <row r="285" spans="1:27" s="28" customFormat="1" ht="15.6">
      <c r="A285" s="62" t="s">
        <v>137</v>
      </c>
      <c r="B285" s="63"/>
      <c r="C285" s="64">
        <v>3</v>
      </c>
      <c r="D285" s="65" t="s">
        <v>2</v>
      </c>
      <c r="E285" s="44">
        <v>1430</v>
      </c>
      <c r="F285" s="39"/>
      <c r="G285" s="67"/>
      <c r="H285" s="39"/>
      <c r="I285" s="67"/>
      <c r="J285" s="39"/>
      <c r="K285" s="67"/>
      <c r="L285" s="39"/>
      <c r="M285" s="67"/>
      <c r="N285" s="39"/>
      <c r="O285" s="67"/>
      <c r="P285" s="6"/>
      <c r="Q285" s="67"/>
      <c r="R285" s="39"/>
      <c r="S285" s="67"/>
      <c r="T285" s="39"/>
      <c r="U285" s="67"/>
      <c r="V285" s="39"/>
      <c r="W285" s="67"/>
      <c r="X285" s="39"/>
      <c r="Y285" s="67"/>
      <c r="Z285" s="66"/>
      <c r="AA285" s="67"/>
    </row>
    <row r="286" spans="1:27" s="28" customFormat="1" ht="15.6">
      <c r="A286" s="62" t="s">
        <v>375</v>
      </c>
      <c r="B286" s="63"/>
      <c r="C286" s="64"/>
      <c r="D286" s="65" t="s">
        <v>310</v>
      </c>
      <c r="E286" s="44">
        <v>1188.9428679973239</v>
      </c>
      <c r="F286" s="39"/>
      <c r="G286" s="67"/>
      <c r="H286" s="39"/>
      <c r="I286" s="67"/>
      <c r="J286" s="39"/>
      <c r="K286" s="67"/>
      <c r="L286" s="39"/>
      <c r="M286" s="67"/>
      <c r="N286" s="39"/>
      <c r="O286" s="67"/>
      <c r="P286" s="6"/>
      <c r="Q286" s="67"/>
      <c r="R286" s="39"/>
      <c r="S286" s="67"/>
      <c r="T286" s="39"/>
      <c r="U286" s="67"/>
      <c r="V286" s="39"/>
      <c r="W286" s="67"/>
      <c r="X286" s="39"/>
      <c r="Y286" s="67"/>
      <c r="Z286" s="66"/>
      <c r="AA286" s="67"/>
    </row>
    <row r="287" spans="1:27" s="28" customFormat="1" ht="15.6">
      <c r="A287" s="62" t="s">
        <v>269</v>
      </c>
      <c r="B287" s="63"/>
      <c r="C287" s="64"/>
      <c r="D287" s="65" t="s">
        <v>0</v>
      </c>
      <c r="E287" s="44">
        <v>1290.8596966402656</v>
      </c>
      <c r="F287" s="39"/>
      <c r="G287" s="67"/>
      <c r="H287" s="39"/>
      <c r="I287" s="67"/>
      <c r="J287" s="39"/>
      <c r="K287" s="67"/>
      <c r="L287" s="39"/>
      <c r="M287" s="67"/>
      <c r="N287" s="39"/>
      <c r="O287" s="67"/>
      <c r="P287" s="6"/>
      <c r="Q287" s="67"/>
      <c r="R287" s="39"/>
      <c r="S287" s="67"/>
      <c r="T287" s="39"/>
      <c r="U287" s="67"/>
      <c r="V287" s="39"/>
      <c r="W287" s="67"/>
      <c r="X287" s="39"/>
      <c r="Y287" s="67"/>
      <c r="Z287" s="66"/>
      <c r="AA287" s="67"/>
    </row>
  </sheetData>
  <protectedRanges>
    <protectedRange sqref="A178" name="Diapazons2_2"/>
    <protectedRange sqref="A200" name="Diapazons2_2_1"/>
  </protectedRanges>
  <autoFilter ref="A5:AA278">
    <sortState ref="A6:AA287">
      <sortCondition ref="L5:L278"/>
    </sortState>
  </autoFilter>
  <conditionalFormatting sqref="A5:A6">
    <cfRule type="duplicateValues" dxfId="910" priority="2032"/>
  </conditionalFormatting>
  <conditionalFormatting sqref="A6">
    <cfRule type="duplicateValues" dxfId="909" priority="529"/>
  </conditionalFormatting>
  <conditionalFormatting sqref="A97">
    <cfRule type="duplicateValues" dxfId="908" priority="6761"/>
  </conditionalFormatting>
  <conditionalFormatting sqref="A97">
    <cfRule type="duplicateValues" dxfId="907" priority="6763"/>
  </conditionalFormatting>
  <conditionalFormatting sqref="A125:A128">
    <cfRule type="duplicateValues" dxfId="906" priority="6935"/>
  </conditionalFormatting>
  <conditionalFormatting sqref="A125:A128">
    <cfRule type="duplicateValues" dxfId="905" priority="6937"/>
  </conditionalFormatting>
  <conditionalFormatting sqref="A123">
    <cfRule type="duplicateValues" dxfId="904" priority="410"/>
  </conditionalFormatting>
  <conditionalFormatting sqref="A123">
    <cfRule type="duplicateValues" dxfId="903" priority="411"/>
  </conditionalFormatting>
  <conditionalFormatting sqref="A123">
    <cfRule type="duplicateValues" dxfId="902" priority="412"/>
  </conditionalFormatting>
  <conditionalFormatting sqref="A123">
    <cfRule type="duplicateValues" dxfId="901" priority="413"/>
  </conditionalFormatting>
  <conditionalFormatting sqref="A123">
    <cfRule type="duplicateValues" dxfId="900" priority="414"/>
  </conditionalFormatting>
  <conditionalFormatting sqref="A123">
    <cfRule type="duplicateValues" dxfId="899" priority="408"/>
  </conditionalFormatting>
  <conditionalFormatting sqref="A123">
    <cfRule type="duplicateValues" dxfId="898" priority="409"/>
  </conditionalFormatting>
  <conditionalFormatting sqref="A123">
    <cfRule type="duplicateValues" dxfId="897" priority="407"/>
  </conditionalFormatting>
  <conditionalFormatting sqref="A97 A5:A6">
    <cfRule type="duplicateValues" dxfId="896" priority="7597"/>
  </conditionalFormatting>
  <conditionalFormatting sqref="A97">
    <cfRule type="duplicateValues" dxfId="895" priority="7600"/>
  </conditionalFormatting>
  <conditionalFormatting sqref="A7">
    <cfRule type="duplicateValues" dxfId="894" priority="347"/>
  </conditionalFormatting>
  <conditionalFormatting sqref="A7">
    <cfRule type="duplicateValues" dxfId="893" priority="346"/>
  </conditionalFormatting>
  <conditionalFormatting sqref="A40">
    <cfRule type="duplicateValues" dxfId="892" priority="344"/>
  </conditionalFormatting>
  <conditionalFormatting sqref="A40">
    <cfRule type="duplicateValues" dxfId="891" priority="345"/>
  </conditionalFormatting>
  <conditionalFormatting sqref="A41">
    <cfRule type="duplicateValues" dxfId="890" priority="340"/>
  </conditionalFormatting>
  <conditionalFormatting sqref="A41">
    <cfRule type="duplicateValues" dxfId="889" priority="341"/>
  </conditionalFormatting>
  <conditionalFormatting sqref="A42">
    <cfRule type="duplicateValues" dxfId="888" priority="338"/>
  </conditionalFormatting>
  <conditionalFormatting sqref="A42">
    <cfRule type="duplicateValues" dxfId="887" priority="339"/>
  </conditionalFormatting>
  <conditionalFormatting sqref="A43">
    <cfRule type="duplicateValues" dxfId="886" priority="335"/>
  </conditionalFormatting>
  <conditionalFormatting sqref="A43">
    <cfRule type="duplicateValues" dxfId="885" priority="336"/>
  </conditionalFormatting>
  <conditionalFormatting sqref="A43">
    <cfRule type="duplicateValues" dxfId="884" priority="334"/>
  </conditionalFormatting>
  <conditionalFormatting sqref="A44">
    <cfRule type="duplicateValues" dxfId="883" priority="326"/>
  </conditionalFormatting>
  <conditionalFormatting sqref="A44">
    <cfRule type="duplicateValues" dxfId="882" priority="327"/>
  </conditionalFormatting>
  <conditionalFormatting sqref="A44">
    <cfRule type="duplicateValues" dxfId="881" priority="325"/>
  </conditionalFormatting>
  <conditionalFormatting sqref="A44">
    <cfRule type="duplicateValues" dxfId="880" priority="324"/>
  </conditionalFormatting>
  <conditionalFormatting sqref="A44">
    <cfRule type="duplicateValues" dxfId="879" priority="323"/>
  </conditionalFormatting>
  <conditionalFormatting sqref="A45">
    <cfRule type="duplicateValues" dxfId="878" priority="321"/>
  </conditionalFormatting>
  <conditionalFormatting sqref="A45">
    <cfRule type="duplicateValues" dxfId="877" priority="322"/>
  </conditionalFormatting>
  <conditionalFormatting sqref="A45">
    <cfRule type="duplicateValues" dxfId="876" priority="320"/>
  </conditionalFormatting>
  <conditionalFormatting sqref="A45">
    <cfRule type="duplicateValues" dxfId="875" priority="319"/>
  </conditionalFormatting>
  <conditionalFormatting sqref="A45">
    <cfRule type="duplicateValues" dxfId="874" priority="318"/>
  </conditionalFormatting>
  <conditionalFormatting sqref="A46">
    <cfRule type="duplicateValues" dxfId="873" priority="316"/>
  </conditionalFormatting>
  <conditionalFormatting sqref="A46">
    <cfRule type="duplicateValues" dxfId="872" priority="317"/>
  </conditionalFormatting>
  <conditionalFormatting sqref="A46">
    <cfRule type="duplicateValues" dxfId="871" priority="315"/>
  </conditionalFormatting>
  <conditionalFormatting sqref="A46">
    <cfRule type="duplicateValues" dxfId="870" priority="314"/>
  </conditionalFormatting>
  <conditionalFormatting sqref="A46">
    <cfRule type="duplicateValues" dxfId="869" priority="313"/>
  </conditionalFormatting>
  <conditionalFormatting sqref="A63">
    <cfRule type="duplicateValues" dxfId="868" priority="308"/>
  </conditionalFormatting>
  <conditionalFormatting sqref="A63">
    <cfRule type="duplicateValues" dxfId="867" priority="309"/>
  </conditionalFormatting>
  <conditionalFormatting sqref="A63">
    <cfRule type="duplicateValues" dxfId="866" priority="310"/>
  </conditionalFormatting>
  <conditionalFormatting sqref="A64">
    <cfRule type="duplicateValues" dxfId="865" priority="305"/>
  </conditionalFormatting>
  <conditionalFormatting sqref="A64">
    <cfRule type="duplicateValues" dxfId="864" priority="306"/>
  </conditionalFormatting>
  <conditionalFormatting sqref="A64">
    <cfRule type="duplicateValues" dxfId="863" priority="307"/>
  </conditionalFormatting>
  <conditionalFormatting sqref="A288:A1048576 A120:A150 A1:A97">
    <cfRule type="duplicateValues" dxfId="862" priority="294"/>
  </conditionalFormatting>
  <conditionalFormatting sqref="A288:A1048576 A1:A150">
    <cfRule type="duplicateValues" dxfId="861" priority="284"/>
    <cfRule type="duplicateValues" dxfId="860" priority="285"/>
  </conditionalFormatting>
  <conditionalFormatting sqref="A288:A1048576 A1:A6 A97">
    <cfRule type="duplicateValues" dxfId="859" priority="8086"/>
  </conditionalFormatting>
  <conditionalFormatting sqref="A288:A1048576 A1:A6 A97 A120:A124">
    <cfRule type="duplicateValues" dxfId="858" priority="8090"/>
  </conditionalFormatting>
  <conditionalFormatting sqref="A288:A1048576 A1:A6 A97 A120:A131">
    <cfRule type="duplicateValues" dxfId="857" priority="8095"/>
  </conditionalFormatting>
  <conditionalFormatting sqref="A288:A1048576">
    <cfRule type="duplicateValues" dxfId="856" priority="8100"/>
  </conditionalFormatting>
  <conditionalFormatting sqref="A47:A62">
    <cfRule type="duplicateValues" dxfId="855" priority="8531"/>
  </conditionalFormatting>
  <conditionalFormatting sqref="A47:A62">
    <cfRule type="duplicateValues" dxfId="854" priority="8533"/>
  </conditionalFormatting>
  <conditionalFormatting sqref="A65:A72">
    <cfRule type="duplicateValues" dxfId="853" priority="8539"/>
  </conditionalFormatting>
  <conditionalFormatting sqref="A65:A72">
    <cfRule type="duplicateValues" dxfId="852" priority="8540"/>
  </conditionalFormatting>
  <conditionalFormatting sqref="A78:A96">
    <cfRule type="duplicateValues" dxfId="851" priority="8685"/>
  </conditionalFormatting>
  <conditionalFormatting sqref="A78:A96">
    <cfRule type="duplicateValues" dxfId="850" priority="8687"/>
  </conditionalFormatting>
  <conditionalFormatting sqref="A98:A119">
    <cfRule type="duplicateValues" dxfId="849" priority="8695"/>
  </conditionalFormatting>
  <conditionalFormatting sqref="A98:A119">
    <cfRule type="duplicateValues" dxfId="848" priority="8697"/>
  </conditionalFormatting>
  <conditionalFormatting sqref="A120:A124">
    <cfRule type="duplicateValues" dxfId="847" priority="8698"/>
  </conditionalFormatting>
  <conditionalFormatting sqref="A120:A124">
    <cfRule type="duplicateValues" dxfId="846" priority="8699"/>
  </conditionalFormatting>
  <conditionalFormatting sqref="A132:A150">
    <cfRule type="duplicateValues" dxfId="845" priority="8784"/>
  </conditionalFormatting>
  <conditionalFormatting sqref="A132:A150">
    <cfRule type="duplicateValues" dxfId="844" priority="8786"/>
  </conditionalFormatting>
  <conditionalFormatting sqref="A151:A153">
    <cfRule type="duplicateValues" dxfId="843" priority="281"/>
  </conditionalFormatting>
  <conditionalFormatting sqref="A151:A153">
    <cfRule type="duplicateValues" dxfId="842" priority="279"/>
    <cfRule type="duplicateValues" dxfId="841" priority="280"/>
  </conditionalFormatting>
  <conditionalFormatting sqref="A151:A153">
    <cfRule type="duplicateValues" dxfId="840" priority="282"/>
  </conditionalFormatting>
  <conditionalFormatting sqref="A151:A153">
    <cfRule type="duplicateValues" dxfId="839" priority="283"/>
  </conditionalFormatting>
  <conditionalFormatting sqref="A154:A156">
    <cfRule type="duplicateValues" dxfId="838" priority="276"/>
  </conditionalFormatting>
  <conditionalFormatting sqref="A154:A156">
    <cfRule type="duplicateValues" dxfId="837" priority="274"/>
    <cfRule type="duplicateValues" dxfId="836" priority="275"/>
  </conditionalFormatting>
  <conditionalFormatting sqref="A154:A156">
    <cfRule type="duplicateValues" dxfId="835" priority="277"/>
  </conditionalFormatting>
  <conditionalFormatting sqref="A154:A156">
    <cfRule type="duplicateValues" dxfId="834" priority="278"/>
  </conditionalFormatting>
  <conditionalFormatting sqref="A157">
    <cfRule type="duplicateValues" dxfId="833" priority="267"/>
  </conditionalFormatting>
  <conditionalFormatting sqref="A157">
    <cfRule type="duplicateValues" dxfId="832" priority="265"/>
    <cfRule type="duplicateValues" dxfId="831" priority="266"/>
  </conditionalFormatting>
  <conditionalFormatting sqref="A157">
    <cfRule type="duplicateValues" dxfId="830" priority="268"/>
  </conditionalFormatting>
  <conditionalFormatting sqref="A157">
    <cfRule type="duplicateValues" dxfId="829" priority="269"/>
  </conditionalFormatting>
  <conditionalFormatting sqref="A158">
    <cfRule type="duplicateValues" dxfId="828" priority="8870"/>
  </conditionalFormatting>
  <conditionalFormatting sqref="A158">
    <cfRule type="duplicateValues" dxfId="827" priority="8871"/>
    <cfRule type="duplicateValues" dxfId="826" priority="8872"/>
  </conditionalFormatting>
  <conditionalFormatting sqref="A158">
    <cfRule type="duplicateValues" dxfId="825" priority="8874"/>
  </conditionalFormatting>
  <conditionalFormatting sqref="A159">
    <cfRule type="duplicateValues" dxfId="824" priority="256"/>
  </conditionalFormatting>
  <conditionalFormatting sqref="A159">
    <cfRule type="duplicateValues" dxfId="823" priority="257"/>
    <cfRule type="duplicateValues" dxfId="822" priority="258"/>
  </conditionalFormatting>
  <conditionalFormatting sqref="A159">
    <cfRule type="duplicateValues" dxfId="821" priority="259"/>
  </conditionalFormatting>
  <conditionalFormatting sqref="A160">
    <cfRule type="duplicateValues" dxfId="820" priority="8898"/>
  </conditionalFormatting>
  <conditionalFormatting sqref="A160">
    <cfRule type="duplicateValues" dxfId="819" priority="8899"/>
    <cfRule type="duplicateValues" dxfId="818" priority="8900"/>
  </conditionalFormatting>
  <conditionalFormatting sqref="A160">
    <cfRule type="duplicateValues" dxfId="817" priority="8901"/>
  </conditionalFormatting>
  <conditionalFormatting sqref="A161:A169">
    <cfRule type="duplicateValues" dxfId="816" priority="236"/>
  </conditionalFormatting>
  <conditionalFormatting sqref="A161:A169">
    <cfRule type="duplicateValues" dxfId="815" priority="237"/>
    <cfRule type="duplicateValues" dxfId="814" priority="238"/>
  </conditionalFormatting>
  <conditionalFormatting sqref="A161:A169">
    <cfRule type="duplicateValues" dxfId="813" priority="239"/>
  </conditionalFormatting>
  <conditionalFormatting sqref="A170">
    <cfRule type="duplicateValues" dxfId="812" priority="227"/>
  </conditionalFormatting>
  <conditionalFormatting sqref="A170">
    <cfRule type="duplicateValues" dxfId="811" priority="228"/>
    <cfRule type="duplicateValues" dxfId="810" priority="229"/>
  </conditionalFormatting>
  <conditionalFormatting sqref="A170">
    <cfRule type="duplicateValues" dxfId="809" priority="230"/>
  </conditionalFormatting>
  <conditionalFormatting sqref="A171">
    <cfRule type="duplicateValues" dxfId="808" priority="223"/>
  </conditionalFormatting>
  <conditionalFormatting sqref="A171">
    <cfRule type="duplicateValues" dxfId="807" priority="224"/>
    <cfRule type="duplicateValues" dxfId="806" priority="225"/>
  </conditionalFormatting>
  <conditionalFormatting sqref="A171">
    <cfRule type="duplicateValues" dxfId="805" priority="226"/>
  </conditionalFormatting>
  <conditionalFormatting sqref="A172:A173">
    <cfRule type="duplicateValues" dxfId="804" priority="213"/>
  </conditionalFormatting>
  <conditionalFormatting sqref="A172:A173">
    <cfRule type="duplicateValues" dxfId="803" priority="214"/>
    <cfRule type="duplicateValues" dxfId="802" priority="215"/>
  </conditionalFormatting>
  <conditionalFormatting sqref="A172:A173">
    <cfRule type="duplicateValues" dxfId="801" priority="216"/>
  </conditionalFormatting>
  <conditionalFormatting sqref="A174">
    <cfRule type="duplicateValues" dxfId="800" priority="209"/>
  </conditionalFormatting>
  <conditionalFormatting sqref="A174">
    <cfRule type="duplicateValues" dxfId="799" priority="210"/>
    <cfRule type="duplicateValues" dxfId="798" priority="211"/>
  </conditionalFormatting>
  <conditionalFormatting sqref="A174">
    <cfRule type="duplicateValues" dxfId="797" priority="212"/>
  </conditionalFormatting>
  <conditionalFormatting sqref="A175:A177">
    <cfRule type="duplicateValues" dxfId="796" priority="205"/>
  </conditionalFormatting>
  <conditionalFormatting sqref="A175:A177">
    <cfRule type="duplicateValues" dxfId="795" priority="206"/>
    <cfRule type="duplicateValues" dxfId="794" priority="207"/>
  </conditionalFormatting>
  <conditionalFormatting sqref="A175:A177">
    <cfRule type="duplicateValues" dxfId="793" priority="208"/>
  </conditionalFormatting>
  <conditionalFormatting sqref="A178">
    <cfRule type="duplicateValues" dxfId="792" priority="181"/>
  </conditionalFormatting>
  <conditionalFormatting sqref="A178">
    <cfRule type="duplicateValues" dxfId="791" priority="182"/>
    <cfRule type="duplicateValues" dxfId="790" priority="183"/>
  </conditionalFormatting>
  <conditionalFormatting sqref="A178">
    <cfRule type="duplicateValues" dxfId="789" priority="184"/>
  </conditionalFormatting>
  <conditionalFormatting sqref="A179:A182">
    <cfRule type="duplicateValues" dxfId="788" priority="177"/>
  </conditionalFormatting>
  <conditionalFormatting sqref="A179:A182">
    <cfRule type="duplicateValues" dxfId="787" priority="178"/>
    <cfRule type="duplicateValues" dxfId="786" priority="179"/>
  </conditionalFormatting>
  <conditionalFormatting sqref="A179:A182">
    <cfRule type="duplicateValues" dxfId="785" priority="180"/>
  </conditionalFormatting>
  <conditionalFormatting sqref="A183">
    <cfRule type="duplicateValues" dxfId="784" priority="169"/>
  </conditionalFormatting>
  <conditionalFormatting sqref="A183">
    <cfRule type="duplicateValues" dxfId="783" priority="170"/>
    <cfRule type="duplicateValues" dxfId="782" priority="171"/>
  </conditionalFormatting>
  <conditionalFormatting sqref="A183">
    <cfRule type="duplicateValues" dxfId="781" priority="172"/>
  </conditionalFormatting>
  <conditionalFormatting sqref="A184:A189">
    <cfRule type="duplicateValues" dxfId="780" priority="165"/>
  </conditionalFormatting>
  <conditionalFormatting sqref="A184:A189">
    <cfRule type="duplicateValues" dxfId="779" priority="166"/>
    <cfRule type="duplicateValues" dxfId="778" priority="167"/>
  </conditionalFormatting>
  <conditionalFormatting sqref="A184:A189">
    <cfRule type="duplicateValues" dxfId="777" priority="168"/>
  </conditionalFormatting>
  <conditionalFormatting sqref="A190">
    <cfRule type="duplicateValues" dxfId="776" priority="161"/>
  </conditionalFormatting>
  <conditionalFormatting sqref="A190">
    <cfRule type="duplicateValues" dxfId="775" priority="162"/>
    <cfRule type="duplicateValues" dxfId="774" priority="163"/>
  </conditionalFormatting>
  <conditionalFormatting sqref="A190">
    <cfRule type="duplicateValues" dxfId="773" priority="164"/>
  </conditionalFormatting>
  <conditionalFormatting sqref="A191:A192">
    <cfRule type="duplicateValues" dxfId="772" priority="157"/>
  </conditionalFormatting>
  <conditionalFormatting sqref="A191:A192">
    <cfRule type="duplicateValues" dxfId="771" priority="158"/>
    <cfRule type="duplicateValues" dxfId="770" priority="159"/>
  </conditionalFormatting>
  <conditionalFormatting sqref="A191:A192">
    <cfRule type="duplicateValues" dxfId="769" priority="160"/>
  </conditionalFormatting>
  <conditionalFormatting sqref="A193:A197">
    <cfRule type="duplicateValues" dxfId="768" priority="148"/>
  </conditionalFormatting>
  <conditionalFormatting sqref="A193:A197">
    <cfRule type="duplicateValues" dxfId="767" priority="149"/>
    <cfRule type="duplicateValues" dxfId="766" priority="150"/>
  </conditionalFormatting>
  <conditionalFormatting sqref="A193:A197">
    <cfRule type="duplicateValues" dxfId="765" priority="151"/>
  </conditionalFormatting>
  <conditionalFormatting sqref="A198:A199">
    <cfRule type="duplicateValues" dxfId="764" priority="144"/>
  </conditionalFormatting>
  <conditionalFormatting sqref="A198:A199">
    <cfRule type="duplicateValues" dxfId="763" priority="145"/>
    <cfRule type="duplicateValues" dxfId="762" priority="146"/>
  </conditionalFormatting>
  <conditionalFormatting sqref="A198:A199">
    <cfRule type="duplicateValues" dxfId="761" priority="147"/>
  </conditionalFormatting>
  <conditionalFormatting sqref="A200">
    <cfRule type="duplicateValues" dxfId="760" priority="140"/>
  </conditionalFormatting>
  <conditionalFormatting sqref="A200">
    <cfRule type="duplicateValues" dxfId="759" priority="141"/>
    <cfRule type="duplicateValues" dxfId="758" priority="142"/>
  </conditionalFormatting>
  <conditionalFormatting sqref="A200">
    <cfRule type="duplicateValues" dxfId="757" priority="143"/>
  </conditionalFormatting>
  <conditionalFormatting sqref="A201">
    <cfRule type="duplicateValues" dxfId="756" priority="132"/>
  </conditionalFormatting>
  <conditionalFormatting sqref="A201">
    <cfRule type="duplicateValues" dxfId="755" priority="129"/>
  </conditionalFormatting>
  <conditionalFormatting sqref="A201">
    <cfRule type="duplicateValues" dxfId="754" priority="130"/>
    <cfRule type="duplicateValues" dxfId="753" priority="131"/>
  </conditionalFormatting>
  <conditionalFormatting sqref="A202:A207">
    <cfRule type="duplicateValues" dxfId="752" priority="128"/>
  </conditionalFormatting>
  <conditionalFormatting sqref="A202:A207">
    <cfRule type="duplicateValues" dxfId="751" priority="125"/>
  </conditionalFormatting>
  <conditionalFormatting sqref="A202:A207">
    <cfRule type="duplicateValues" dxfId="750" priority="126"/>
    <cfRule type="duplicateValues" dxfId="749" priority="127"/>
  </conditionalFormatting>
  <conditionalFormatting sqref="A129:A131">
    <cfRule type="duplicateValues" dxfId="748" priority="9479"/>
  </conditionalFormatting>
  <conditionalFormatting sqref="A129:A131">
    <cfRule type="duplicateValues" dxfId="747" priority="9481"/>
  </conditionalFormatting>
  <conditionalFormatting sqref="A73:A77">
    <cfRule type="duplicateValues" dxfId="746" priority="9498"/>
  </conditionalFormatting>
  <conditionalFormatting sqref="A73:A77">
    <cfRule type="duplicateValues" dxfId="745" priority="9499"/>
  </conditionalFormatting>
  <conditionalFormatting sqref="A7:A43">
    <cfRule type="duplicateValues" dxfId="744" priority="9523"/>
  </conditionalFormatting>
  <conditionalFormatting sqref="A208:A211">
    <cfRule type="duplicateValues" dxfId="743" priority="124"/>
  </conditionalFormatting>
  <conditionalFormatting sqref="A208:A211">
    <cfRule type="duplicateValues" dxfId="742" priority="121"/>
  </conditionalFormatting>
  <conditionalFormatting sqref="A208:A211">
    <cfRule type="duplicateValues" dxfId="741" priority="122"/>
    <cfRule type="duplicateValues" dxfId="740" priority="123"/>
  </conditionalFormatting>
  <conditionalFormatting sqref="A212:A213">
    <cfRule type="duplicateValues" dxfId="739" priority="120"/>
  </conditionalFormatting>
  <conditionalFormatting sqref="A212:A213">
    <cfRule type="duplicateValues" dxfId="738" priority="117"/>
  </conditionalFormatting>
  <conditionalFormatting sqref="A212:A213">
    <cfRule type="duplicateValues" dxfId="737" priority="118"/>
    <cfRule type="duplicateValues" dxfId="736" priority="119"/>
  </conditionalFormatting>
  <conditionalFormatting sqref="A214">
    <cfRule type="duplicateValues" dxfId="735" priority="116"/>
  </conditionalFormatting>
  <conditionalFormatting sqref="A214">
    <cfRule type="duplicateValues" dxfId="734" priority="113"/>
  </conditionalFormatting>
  <conditionalFormatting sqref="A214">
    <cfRule type="duplicateValues" dxfId="733" priority="114"/>
    <cfRule type="duplicateValues" dxfId="732" priority="115"/>
  </conditionalFormatting>
  <conditionalFormatting sqref="A215">
    <cfRule type="duplicateValues" dxfId="731" priority="112"/>
  </conditionalFormatting>
  <conditionalFormatting sqref="A215">
    <cfRule type="duplicateValues" dxfId="730" priority="109"/>
  </conditionalFormatting>
  <conditionalFormatting sqref="A215">
    <cfRule type="duplicateValues" dxfId="729" priority="110"/>
    <cfRule type="duplicateValues" dxfId="728" priority="111"/>
  </conditionalFormatting>
  <conditionalFormatting sqref="A216:A218">
    <cfRule type="duplicateValues" dxfId="727" priority="108"/>
  </conditionalFormatting>
  <conditionalFormatting sqref="A216:A218">
    <cfRule type="duplicateValues" dxfId="726" priority="105"/>
  </conditionalFormatting>
  <conditionalFormatting sqref="A216:A218">
    <cfRule type="duplicateValues" dxfId="725" priority="106"/>
    <cfRule type="duplicateValues" dxfId="724" priority="107"/>
  </conditionalFormatting>
  <conditionalFormatting sqref="A219">
    <cfRule type="duplicateValues" dxfId="723" priority="104"/>
  </conditionalFormatting>
  <conditionalFormatting sqref="A219">
    <cfRule type="duplicateValues" dxfId="722" priority="101"/>
  </conditionalFormatting>
  <conditionalFormatting sqref="A219">
    <cfRule type="duplicateValues" dxfId="721" priority="102"/>
    <cfRule type="duplicateValues" dxfId="720" priority="103"/>
  </conditionalFormatting>
  <conditionalFormatting sqref="A220:A225">
    <cfRule type="duplicateValues" dxfId="719" priority="96"/>
  </conditionalFormatting>
  <conditionalFormatting sqref="A220:A225">
    <cfRule type="duplicateValues" dxfId="718" priority="94"/>
    <cfRule type="duplicateValues" dxfId="717" priority="95"/>
  </conditionalFormatting>
  <conditionalFormatting sqref="A220:A225">
    <cfRule type="duplicateValues" dxfId="716" priority="97"/>
  </conditionalFormatting>
  <conditionalFormatting sqref="A220:A225">
    <cfRule type="duplicateValues" dxfId="715" priority="98"/>
  </conditionalFormatting>
  <conditionalFormatting sqref="A220:A225">
    <cfRule type="duplicateValues" dxfId="714" priority="99"/>
  </conditionalFormatting>
  <conditionalFormatting sqref="A220:A225">
    <cfRule type="duplicateValues" dxfId="713" priority="100"/>
  </conditionalFormatting>
  <conditionalFormatting sqref="A226">
    <cfRule type="duplicateValues" dxfId="712" priority="9581"/>
  </conditionalFormatting>
  <conditionalFormatting sqref="A226">
    <cfRule type="duplicateValues" dxfId="711" priority="9582"/>
    <cfRule type="duplicateValues" dxfId="710" priority="9583"/>
  </conditionalFormatting>
  <conditionalFormatting sqref="A227">
    <cfRule type="duplicateValues" dxfId="709" priority="84"/>
  </conditionalFormatting>
  <conditionalFormatting sqref="A227">
    <cfRule type="duplicateValues" dxfId="708" priority="85"/>
    <cfRule type="duplicateValues" dxfId="707" priority="86"/>
  </conditionalFormatting>
  <conditionalFormatting sqref="A228:A230">
    <cfRule type="duplicateValues" dxfId="706" priority="73"/>
  </conditionalFormatting>
  <conditionalFormatting sqref="A228:A230">
    <cfRule type="duplicateValues" dxfId="705" priority="74"/>
    <cfRule type="duplicateValues" dxfId="704" priority="75"/>
  </conditionalFormatting>
  <conditionalFormatting sqref="A231">
    <cfRule type="duplicateValues" dxfId="703" priority="70"/>
  </conditionalFormatting>
  <conditionalFormatting sqref="A231">
    <cfRule type="duplicateValues" dxfId="702" priority="71"/>
    <cfRule type="duplicateValues" dxfId="701" priority="72"/>
  </conditionalFormatting>
  <conditionalFormatting sqref="A232:A234">
    <cfRule type="duplicateValues" dxfId="700" priority="67"/>
  </conditionalFormatting>
  <conditionalFormatting sqref="A232:A234">
    <cfRule type="duplicateValues" dxfId="699" priority="68"/>
    <cfRule type="duplicateValues" dxfId="698" priority="69"/>
  </conditionalFormatting>
  <conditionalFormatting sqref="A78">
    <cfRule type="duplicateValues" dxfId="697" priority="64"/>
  </conditionalFormatting>
  <conditionalFormatting sqref="A78">
    <cfRule type="duplicateValues" dxfId="696" priority="65"/>
  </conditionalFormatting>
  <conditionalFormatting sqref="A78">
    <cfRule type="duplicateValues" dxfId="695" priority="66"/>
  </conditionalFormatting>
  <conditionalFormatting sqref="A235:A236">
    <cfRule type="duplicateValues" dxfId="694" priority="61"/>
  </conditionalFormatting>
  <conditionalFormatting sqref="A235:A236">
    <cfRule type="duplicateValues" dxfId="693" priority="62"/>
    <cfRule type="duplicateValues" dxfId="692" priority="63"/>
  </conditionalFormatting>
  <conditionalFormatting sqref="A237:A238">
    <cfRule type="duplicateValues" dxfId="691" priority="58"/>
  </conditionalFormatting>
  <conditionalFormatting sqref="A237:A238">
    <cfRule type="duplicateValues" dxfId="690" priority="59"/>
    <cfRule type="duplicateValues" dxfId="689" priority="60"/>
  </conditionalFormatting>
  <conditionalFormatting sqref="A239:A240">
    <cfRule type="duplicateValues" dxfId="688" priority="55"/>
  </conditionalFormatting>
  <conditionalFormatting sqref="A239:A240">
    <cfRule type="duplicateValues" dxfId="687" priority="56"/>
    <cfRule type="duplicateValues" dxfId="686" priority="57"/>
  </conditionalFormatting>
  <conditionalFormatting sqref="A241">
    <cfRule type="duplicateValues" dxfId="685" priority="52"/>
  </conditionalFormatting>
  <conditionalFormatting sqref="A241">
    <cfRule type="duplicateValues" dxfId="684" priority="53"/>
    <cfRule type="duplicateValues" dxfId="683" priority="54"/>
  </conditionalFormatting>
  <conditionalFormatting sqref="A242:A243">
    <cfRule type="duplicateValues" dxfId="682" priority="49"/>
  </conditionalFormatting>
  <conditionalFormatting sqref="A242:A243">
    <cfRule type="duplicateValues" dxfId="681" priority="50"/>
    <cfRule type="duplicateValues" dxfId="680" priority="51"/>
  </conditionalFormatting>
  <conditionalFormatting sqref="A244:A248">
    <cfRule type="duplicateValues" dxfId="679" priority="46"/>
  </conditionalFormatting>
  <conditionalFormatting sqref="A244:A248">
    <cfRule type="duplicateValues" dxfId="678" priority="47"/>
    <cfRule type="duplicateValues" dxfId="677" priority="48"/>
  </conditionalFormatting>
  <conditionalFormatting sqref="A249">
    <cfRule type="duplicateValues" dxfId="676" priority="43"/>
  </conditionalFormatting>
  <conditionalFormatting sqref="A249">
    <cfRule type="duplicateValues" dxfId="675" priority="44"/>
    <cfRule type="duplicateValues" dxfId="674" priority="45"/>
  </conditionalFormatting>
  <conditionalFormatting sqref="A250:A255">
    <cfRule type="duplicateValues" dxfId="673" priority="40"/>
  </conditionalFormatting>
  <conditionalFormatting sqref="A250:A255">
    <cfRule type="duplicateValues" dxfId="672" priority="41"/>
    <cfRule type="duplicateValues" dxfId="671" priority="42"/>
  </conditionalFormatting>
  <conditionalFormatting sqref="A256:A258">
    <cfRule type="duplicateValues" dxfId="670" priority="37"/>
  </conditionalFormatting>
  <conditionalFormatting sqref="A256:A258">
    <cfRule type="duplicateValues" dxfId="669" priority="38"/>
    <cfRule type="duplicateValues" dxfId="668" priority="39"/>
  </conditionalFormatting>
  <conditionalFormatting sqref="A259:A264">
    <cfRule type="duplicateValues" dxfId="667" priority="34"/>
  </conditionalFormatting>
  <conditionalFormatting sqref="A259:A264">
    <cfRule type="duplicateValues" dxfId="666" priority="35"/>
    <cfRule type="duplicateValues" dxfId="665" priority="36"/>
  </conditionalFormatting>
  <conditionalFormatting sqref="A265:A268">
    <cfRule type="duplicateValues" dxfId="664" priority="31"/>
  </conditionalFormatting>
  <conditionalFormatting sqref="A265:A268">
    <cfRule type="duplicateValues" dxfId="663" priority="32"/>
    <cfRule type="duplicateValues" dxfId="662" priority="33"/>
  </conditionalFormatting>
  <conditionalFormatting sqref="A269">
    <cfRule type="duplicateValues" dxfId="661" priority="28"/>
  </conditionalFormatting>
  <conditionalFormatting sqref="A269">
    <cfRule type="duplicateValues" dxfId="660" priority="29"/>
    <cfRule type="duplicateValues" dxfId="659" priority="30"/>
  </conditionalFormatting>
  <conditionalFormatting sqref="A270:A271">
    <cfRule type="duplicateValues" dxfId="658" priority="25"/>
  </conditionalFormatting>
  <conditionalFormatting sqref="A270:A271">
    <cfRule type="duplicateValues" dxfId="657" priority="26"/>
    <cfRule type="duplicateValues" dxfId="656" priority="27"/>
  </conditionalFormatting>
  <conditionalFormatting sqref="A8:A39">
    <cfRule type="duplicateValues" dxfId="655" priority="10397"/>
  </conditionalFormatting>
  <conditionalFormatting sqref="A7:A39">
    <cfRule type="duplicateValues" dxfId="654" priority="10399"/>
  </conditionalFormatting>
  <conditionalFormatting sqref="A7:A42">
    <cfRule type="duplicateValues" dxfId="653" priority="10401"/>
  </conditionalFormatting>
  <conditionalFormatting sqref="A7:A46">
    <cfRule type="duplicateValues" dxfId="652" priority="10403"/>
  </conditionalFormatting>
  <conditionalFormatting sqref="A7:A62">
    <cfRule type="duplicateValues" dxfId="651" priority="10405"/>
  </conditionalFormatting>
  <conditionalFormatting sqref="A7:A77">
    <cfRule type="duplicateValues" dxfId="650" priority="10407"/>
  </conditionalFormatting>
  <conditionalFormatting sqref="A272:A273">
    <cfRule type="duplicateValues" dxfId="649" priority="22"/>
  </conditionalFormatting>
  <conditionalFormatting sqref="A272:A273">
    <cfRule type="duplicateValues" dxfId="648" priority="23"/>
    <cfRule type="duplicateValues" dxfId="647" priority="24"/>
  </conditionalFormatting>
  <conditionalFormatting sqref="A274">
    <cfRule type="duplicateValues" dxfId="646" priority="19"/>
  </conditionalFormatting>
  <conditionalFormatting sqref="A274">
    <cfRule type="duplicateValues" dxfId="645" priority="20"/>
    <cfRule type="duplicateValues" dxfId="644" priority="21"/>
  </conditionalFormatting>
  <conditionalFormatting sqref="A275:A276">
    <cfRule type="duplicateValues" dxfId="643" priority="16"/>
  </conditionalFormatting>
  <conditionalFormatting sqref="A275:A276">
    <cfRule type="duplicateValues" dxfId="642" priority="17"/>
    <cfRule type="duplicateValues" dxfId="641" priority="18"/>
  </conditionalFormatting>
  <conditionalFormatting sqref="A277:A278">
    <cfRule type="duplicateValues" dxfId="640" priority="13"/>
  </conditionalFormatting>
  <conditionalFormatting sqref="A277:A278">
    <cfRule type="duplicateValues" dxfId="639" priority="14"/>
    <cfRule type="duplicateValues" dxfId="638" priority="15"/>
  </conditionalFormatting>
  <conditionalFormatting sqref="A279">
    <cfRule type="duplicateValues" dxfId="637" priority="10"/>
  </conditionalFormatting>
  <conditionalFormatting sqref="A279">
    <cfRule type="duplicateValues" dxfId="636" priority="11"/>
    <cfRule type="duplicateValues" dxfId="635" priority="12"/>
  </conditionalFormatting>
  <conditionalFormatting sqref="A280:A283">
    <cfRule type="duplicateValues" dxfId="634" priority="7"/>
  </conditionalFormatting>
  <conditionalFormatting sqref="A280:A283">
    <cfRule type="duplicateValues" dxfId="633" priority="8"/>
    <cfRule type="duplicateValues" dxfId="632" priority="9"/>
  </conditionalFormatting>
  <conditionalFormatting sqref="A284:A285">
    <cfRule type="duplicateValues" dxfId="631" priority="4"/>
  </conditionalFormatting>
  <conditionalFormatting sqref="A284:A285">
    <cfRule type="duplicateValues" dxfId="630" priority="5"/>
    <cfRule type="duplicateValues" dxfId="629" priority="6"/>
  </conditionalFormatting>
  <conditionalFormatting sqref="A286:A287">
    <cfRule type="duplicateValues" dxfId="628" priority="1"/>
  </conditionalFormatting>
  <conditionalFormatting sqref="A286:A287">
    <cfRule type="duplicateValues" dxfId="627" priority="2"/>
    <cfRule type="duplicateValues" dxfId="626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Uustulnd Andrea</v>
      </c>
      <c r="B3" s="8" t="str">
        <f>Spisok!B7</f>
        <v>GM</v>
      </c>
      <c r="C3" s="8" t="str">
        <f>Spisok!C7</f>
        <v>NM</v>
      </c>
      <c r="D3" s="8" t="str">
        <f>Spisok!D7</f>
        <v>EST</v>
      </c>
      <c r="E3" s="17"/>
    </row>
    <row r="4" spans="1:5" ht="15.6">
      <c r="A4" s="9" t="str">
        <f>Spisok!A8</f>
        <v>Aver Gerli</v>
      </c>
      <c r="B4" s="8" t="str">
        <f>Spisok!B8</f>
        <v>GM</v>
      </c>
      <c r="C4" s="8" t="str">
        <f>Spisok!C8</f>
        <v>NM</v>
      </c>
      <c r="D4" s="8" t="str">
        <f>Spisok!D8</f>
        <v>EST</v>
      </c>
      <c r="E4" s="17"/>
    </row>
    <row r="5" spans="1:5" ht="15.6">
      <c r="A5" s="9" t="str">
        <f>Spisok!A9</f>
        <v>Lamba Rita</v>
      </c>
      <c r="B5" s="8" t="str">
        <f>Spisok!B9</f>
        <v>GM</v>
      </c>
      <c r="C5" s="8" t="str">
        <f>Spisok!C9</f>
        <v>NM</v>
      </c>
      <c r="D5" s="8" t="str">
        <f>Spisok!D9</f>
        <v>LAT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Liepina Evelina</v>
      </c>
      <c r="B9" s="8" t="str">
        <f>Spisok!B10</f>
        <v>GM</v>
      </c>
      <c r="C9" s="8">
        <f>Spisok!C10</f>
        <v>0</v>
      </c>
      <c r="D9" s="8" t="str">
        <f>Spisok!D10</f>
        <v>LAT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More Inara</v>
      </c>
      <c r="B17" s="8">
        <f>Spisok!B11</f>
        <v>0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Kriscuka Dina</v>
      </c>
      <c r="B22" s="8" t="str">
        <f>Spisok!B12</f>
        <v>IM</v>
      </c>
      <c r="C22" s="8">
        <f>Spisok!C12</f>
        <v>0</v>
      </c>
      <c r="D22" s="8" t="str">
        <f>Spisok!D12</f>
        <v>LAT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Skalbe Sintija</v>
      </c>
      <c r="B25" s="8" t="str">
        <f>Spisok!B13</f>
        <v>GM</v>
      </c>
      <c r="C25" s="8">
        <f>Spisok!C13</f>
        <v>0</v>
      </c>
      <c r="D25" s="8" t="str">
        <f>Spisok!D13</f>
        <v>LAT</v>
      </c>
      <c r="E25" s="17"/>
    </row>
    <row r="26" spans="1:5" ht="15.6">
      <c r="A26" s="9" t="str">
        <f>Spisok!A14</f>
        <v>Balode Liga</v>
      </c>
      <c r="B26" s="8">
        <f>Spisok!B14</f>
        <v>0</v>
      </c>
      <c r="C26" s="8">
        <f>Spisok!C14</f>
        <v>0</v>
      </c>
      <c r="D26" s="8" t="str">
        <f>Spisok!D14</f>
        <v>LAT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Lemkina Silvija</v>
      </c>
      <c r="B30" s="8" t="str">
        <f>Spisok!B15</f>
        <v>IM</v>
      </c>
      <c r="C30" s="8" t="str">
        <f>Spisok!C15</f>
        <v>NM</v>
      </c>
      <c r="D30" s="8" t="str">
        <f>Spisok!D15</f>
        <v>LAT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Lahker Karin</v>
      </c>
      <c r="B32" s="8">
        <f>Spisok!B16</f>
        <v>0</v>
      </c>
      <c r="C32" s="8">
        <f>Spisok!C16</f>
        <v>0</v>
      </c>
      <c r="D32" s="8" t="str">
        <f>Spisok!D16</f>
        <v>EST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Mehik Hanna</v>
      </c>
      <c r="B34" s="8">
        <f>Spisok!B17</f>
        <v>0</v>
      </c>
      <c r="C34" s="8">
        <f>Spisok!C17</f>
        <v>0</v>
      </c>
      <c r="D34" s="8" t="str">
        <f>Spisok!D17</f>
        <v>EST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Peca Sandra</v>
      </c>
      <c r="B38" s="8" t="str">
        <f>Spisok!B18</f>
        <v>IM</v>
      </c>
      <c r="C38" s="8">
        <f>Spisok!C18</f>
        <v>0</v>
      </c>
      <c r="D38" s="8" t="str">
        <f>Spisok!D18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Pivovar Kristina</v>
      </c>
      <c r="B40" s="8">
        <f>Spisok!B19</f>
        <v>0</v>
      </c>
      <c r="C40" s="8">
        <f>Spisok!C19</f>
        <v>0</v>
      </c>
      <c r="D40" s="8" t="str">
        <f>Spisok!D19</f>
        <v>FIN</v>
      </c>
      <c r="E40" s="17"/>
    </row>
    <row r="41" spans="1:5" ht="15.6">
      <c r="A41" s="9" t="str">
        <f>Spisok!A20</f>
        <v>Vilde Inese</v>
      </c>
      <c r="B41" s="8" t="str">
        <f>Spisok!B20</f>
        <v>GM</v>
      </c>
      <c r="C41" s="8">
        <f>Spisok!C20</f>
        <v>0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Melko Lauma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Laks Ave</v>
      </c>
      <c r="B45" s="8">
        <f>Spisok!B22</f>
        <v>0</v>
      </c>
      <c r="C45" s="8">
        <f>Spisok!C22</f>
        <v>0</v>
      </c>
      <c r="D45" s="8" t="str">
        <f>Spisok!D22</f>
        <v>EST</v>
      </c>
      <c r="E45" s="17"/>
    </row>
    <row r="46" spans="1:5" ht="15.6">
      <c r="A46" s="9" t="str">
        <f>Spisok!A23</f>
        <v>Elksne Solveiga</v>
      </c>
      <c r="B46" s="8">
        <f>Spisok!B23</f>
        <v>0</v>
      </c>
      <c r="C46" s="8">
        <f>Spisok!C23</f>
        <v>0</v>
      </c>
      <c r="D46" s="8" t="str">
        <f>Spisok!D23</f>
        <v>LAT</v>
      </c>
      <c r="E46" s="17"/>
    </row>
    <row r="47" spans="1:5" ht="15.6">
      <c r="A47" s="9" t="str">
        <f>Spisok!A24</f>
        <v>Kalnina Guna</v>
      </c>
      <c r="B47" s="8">
        <f>Spisok!B24</f>
        <v>0</v>
      </c>
      <c r="C47" s="8">
        <f>Spisok!C24</f>
        <v>0</v>
      </c>
      <c r="D47" s="8" t="str">
        <f>Spisok!D24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>Vaho Aurika</v>
      </c>
      <c r="B51" s="8" t="str">
        <f>Spisok!B25</f>
        <v>IM</v>
      </c>
      <c r="C51" s="8">
        <f>Spisok!C25</f>
        <v>1</v>
      </c>
      <c r="D51" s="8" t="str">
        <f>Spisok!D25</f>
        <v>EST</v>
      </c>
      <c r="E51" s="17"/>
    </row>
    <row r="52" spans="1:5" ht="15.6">
      <c r="A52" s="9" t="str">
        <f>Spisok!A26</f>
        <v>Aver Gedi</v>
      </c>
      <c r="B52" s="8" t="str">
        <f>Spisok!B26</f>
        <v>IM</v>
      </c>
      <c r="C52" s="8" t="str">
        <f>Spisok!C26</f>
        <v>NM</v>
      </c>
      <c r="D52" s="8" t="str">
        <f>Spisok!D26</f>
        <v>EST</v>
      </c>
      <c r="E52" s="17"/>
    </row>
    <row r="53" spans="1:5" ht="15.6">
      <c r="A53" s="9" t="str">
        <f>Spisok!A27</f>
        <v>Balaka Dace</v>
      </c>
      <c r="B53" s="8" t="str">
        <f>Spisok!B27</f>
        <v>IM</v>
      </c>
      <c r="C53" s="8" t="str">
        <f>Spisok!C27</f>
        <v>NM</v>
      </c>
      <c r="D53" s="8" t="str">
        <f>Spisok!D27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Kommus Kai</v>
      </c>
      <c r="B55" s="8">
        <f>Spisok!B28</f>
        <v>0</v>
      </c>
      <c r="C55" s="8">
        <f>Spisok!C28</f>
        <v>0</v>
      </c>
      <c r="D55" s="8" t="str">
        <f>Spisok!D28</f>
        <v>EST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Vaidre Kristine</v>
      </c>
      <c r="B68" s="8">
        <f>Spisok!B29</f>
        <v>0</v>
      </c>
      <c r="C68" s="8">
        <f>Spisok!C29</f>
        <v>0</v>
      </c>
      <c r="D68" s="8" t="str">
        <f>Spisok!D29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Vilkoica Irena</v>
      </c>
      <c r="B71" s="8" t="str">
        <f>Spisok!B30</f>
        <v>GM</v>
      </c>
      <c r="C71" s="8" t="str">
        <f>Spisok!C30</f>
        <v>NM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Ruuto Meeli</v>
      </c>
      <c r="B76" s="8">
        <f>Spisok!B31</f>
        <v>0</v>
      </c>
      <c r="C76" s="8">
        <f>Spisok!C31</f>
        <v>0</v>
      </c>
      <c r="D76" s="8" t="str">
        <f>Spisok!D31</f>
        <v>EST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Reetamm Urve</v>
      </c>
      <c r="B79" s="8">
        <f>Spisok!B32</f>
        <v>0</v>
      </c>
      <c r="C79" s="8" t="str">
        <f>Spisok!C32</f>
        <v>CM</v>
      </c>
      <c r="D79" s="8" t="str">
        <f>Spisok!D32</f>
        <v>EST</v>
      </c>
      <c r="E79" s="17"/>
    </row>
    <row r="80" spans="1:5" ht="15.6">
      <c r="A80" s="9" t="str">
        <f>Spisok!A33</f>
        <v>Mihailova Natalija</v>
      </c>
      <c r="B80" s="8">
        <f>Spisok!B33</f>
        <v>0</v>
      </c>
      <c r="C80" s="8">
        <f>Spisok!C33</f>
        <v>0</v>
      </c>
      <c r="D80" s="8" t="str">
        <f>Spisok!D33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Ool Mari-Ann-Carolin</v>
      </c>
      <c r="B84" s="8">
        <f>Spisok!B34</f>
        <v>0</v>
      </c>
      <c r="C84" s="8">
        <f>Spisok!C34</f>
        <v>0</v>
      </c>
      <c r="D84" s="8" t="str">
        <f>Spisok!D34</f>
        <v>EST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>Zaka Regina</v>
      </c>
      <c r="B88" s="8">
        <f>Spisok!B35</f>
        <v>0</v>
      </c>
      <c r="C88" s="8">
        <f>Spisok!C35</f>
        <v>0</v>
      </c>
      <c r="D88" s="8" t="str">
        <f>Spisok!D35</f>
        <v>LAT</v>
      </c>
      <c r="E88" s="17"/>
    </row>
    <row r="89" spans="1:5" ht="15.6">
      <c r="A89" s="9" t="str">
        <f>Spisok!A36</f>
        <v xml:space="preserve">Rand Saima        </v>
      </c>
      <c r="B89" s="8">
        <f>Spisok!B36</f>
        <v>0</v>
      </c>
      <c r="C89" s="8">
        <f>Spisok!C36</f>
        <v>2</v>
      </c>
      <c r="D89" s="8" t="str">
        <f>Spisok!D36</f>
        <v>EST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Sapovalova Nadezda</v>
      </c>
      <c r="B91" s="8">
        <f>Spisok!B37</f>
        <v>0</v>
      </c>
      <c r="C91" s="8">
        <f>Spisok!C37</f>
        <v>0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Are Sandra</v>
      </c>
      <c r="B94" s="8">
        <f>Spisok!B38</f>
        <v>0</v>
      </c>
      <c r="C94" s="8">
        <f>Spisok!C38</f>
        <v>0</v>
      </c>
      <c r="D94" s="8" t="str">
        <f>Spisok!D38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Berzina Ilona</v>
      </c>
      <c r="B96" s="8">
        <f>Spisok!B39</f>
        <v>0</v>
      </c>
      <c r="C96" s="8">
        <f>Spisok!C39</f>
        <v>0</v>
      </c>
      <c r="D96" s="8" t="str">
        <f>Spisok!D39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Adamane Inese</v>
      </c>
      <c r="B98" s="8">
        <f>Spisok!B40</f>
        <v>0</v>
      </c>
      <c r="C98" s="8">
        <f>Spisok!C40</f>
        <v>0</v>
      </c>
      <c r="D98" s="8" t="str">
        <f>Spisok!D40</f>
        <v>LAT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Andersone Regina</v>
      </c>
      <c r="B105" s="8">
        <f>Spisok!B41</f>
        <v>0</v>
      </c>
      <c r="C105" s="8">
        <f>Spisok!C41</f>
        <v>2</v>
      </c>
      <c r="D105" s="8" t="str">
        <f>Spisok!D41</f>
        <v>LAT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Aston Airi</v>
      </c>
      <c r="B108" s="8">
        <f>Spisok!B42</f>
        <v>0</v>
      </c>
      <c r="C108" s="8">
        <f>Spisok!C42</f>
        <v>2</v>
      </c>
      <c r="D108" s="8" t="str">
        <f>Spisok!D42</f>
        <v>EST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Augule Kristine</v>
      </c>
      <c r="B111" s="8">
        <f>Spisok!B43</f>
        <v>0</v>
      </c>
      <c r="C111" s="8">
        <f>Spisok!C43</f>
        <v>0</v>
      </c>
      <c r="D111" s="8" t="str">
        <f>Spisok!D43</f>
        <v>LAT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Azam Hanni</v>
      </c>
      <c r="B122" s="8">
        <f>Spisok!B44</f>
        <v>0</v>
      </c>
      <c r="C122" s="8">
        <f>Spisok!C44</f>
        <v>0</v>
      </c>
      <c r="D122" s="8" t="str">
        <f>Spisok!D44</f>
        <v>GER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Azam Tanja</v>
      </c>
      <c r="B126" s="8">
        <f>Spisok!B45</f>
        <v>0</v>
      </c>
      <c r="C126" s="8">
        <f>Spisok!C45</f>
        <v>0</v>
      </c>
      <c r="D126" s="8" t="str">
        <f>Spisok!D45</f>
        <v>GER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Babra Biruta</v>
      </c>
      <c r="B128" s="8" t="str">
        <f>Spisok!B46</f>
        <v>IM</v>
      </c>
      <c r="C128" s="8" t="str">
        <f>Spisok!C46</f>
        <v>NM</v>
      </c>
      <c r="D128" s="8" t="str">
        <f>Spisok!D46</f>
        <v>LAT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Bajare Jana</v>
      </c>
      <c r="B133" s="8">
        <f>Spisok!B47</f>
        <v>0</v>
      </c>
      <c r="C133" s="8">
        <f>Spisok!C47</f>
        <v>0</v>
      </c>
      <c r="D133" s="8" t="str">
        <f>Spisok!D47</f>
        <v>GBR</v>
      </c>
      <c r="E133" s="17"/>
    </row>
    <row r="134" spans="1:5" ht="15.6">
      <c r="A134" s="9" t="str">
        <f>Spisok!A48</f>
        <v>Bakhmatova Natalia</v>
      </c>
      <c r="B134" s="8">
        <f>Spisok!B48</f>
        <v>0</v>
      </c>
      <c r="C134" s="8">
        <f>Spisok!C48</f>
        <v>2</v>
      </c>
      <c r="D134" s="8" t="str">
        <f>Spisok!D48</f>
        <v>RUS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Balaka Maija</v>
      </c>
      <c r="B137" s="8">
        <f>Spisok!B49</f>
        <v>0</v>
      </c>
      <c r="C137" s="8" t="str">
        <f>Spisok!C49</f>
        <v>GM</v>
      </c>
      <c r="D137" s="8" t="str">
        <f>Spisok!D49</f>
        <v>LAT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Balode Vita</v>
      </c>
      <c r="B139" s="8">
        <f>Spisok!B50</f>
        <v>0</v>
      </c>
      <c r="C139" s="8">
        <f>Spisok!C50</f>
        <v>0</v>
      </c>
      <c r="D139" s="8" t="str">
        <f>Spisok!D50</f>
        <v>LAT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Bashlyaeva Viktoriya</v>
      </c>
      <c r="B142" s="8">
        <f>Spisok!B51</f>
        <v>0</v>
      </c>
      <c r="C142" s="8">
        <f>Spisok!C51</f>
        <v>3</v>
      </c>
      <c r="D142" s="8" t="str">
        <f>Spisok!D51</f>
        <v>RUS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Baumane Laura</v>
      </c>
      <c r="B144" s="8">
        <f>Spisok!B52</f>
        <v>0</v>
      </c>
      <c r="C144" s="8">
        <f>Spisok!C52</f>
        <v>0</v>
      </c>
      <c r="D144" s="8" t="str">
        <f>Spisok!D52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 xml:space="preserve">Belous Antonina   </v>
      </c>
      <c r="B146" s="8">
        <f>Spisok!B53</f>
        <v>0</v>
      </c>
      <c r="C146" s="8">
        <f>Spisok!C53</f>
        <v>3</v>
      </c>
      <c r="D146" s="8" t="str">
        <f>Spisok!D53</f>
        <v>UKR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Bergmane Ilze</v>
      </c>
      <c r="B148" s="8">
        <f>Spisok!B54</f>
        <v>0</v>
      </c>
      <c r="C148" s="8">
        <f>Spisok!C54</f>
        <v>0</v>
      </c>
      <c r="D148" s="8" t="str">
        <f>Spisok!D54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Bindemane Maija</v>
      </c>
      <c r="B150" s="8">
        <f>Spisok!B55</f>
        <v>0</v>
      </c>
      <c r="C150" s="8" t="str">
        <f>Spisok!C55</f>
        <v>NM</v>
      </c>
      <c r="D150" s="8" t="str">
        <f>Spisok!D55</f>
        <v>LAT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Birzniece Ilze</v>
      </c>
      <c r="B157" s="8">
        <f>Spisok!B56</f>
        <v>0</v>
      </c>
      <c r="C157" s="8">
        <f>Spisok!C56</f>
        <v>0</v>
      </c>
      <c r="D157" s="8" t="str">
        <f>Spisok!D56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Blakis Katherine</v>
      </c>
      <c r="B161" s="8">
        <f>Spisok!B57</f>
        <v>0</v>
      </c>
      <c r="C161" s="8">
        <f>Spisok!C57</f>
        <v>0</v>
      </c>
      <c r="D161" s="8" t="str">
        <f>Spisok!D57</f>
        <v>USA</v>
      </c>
      <c r="E161" s="17"/>
    </row>
    <row r="162" spans="1:5" ht="15.6">
      <c r="A162" s="9" t="str">
        <f>Spisok!A58</f>
        <v>Brante Inara</v>
      </c>
      <c r="B162" s="8" t="str">
        <f>Spisok!B58</f>
        <v>GM</v>
      </c>
      <c r="C162" s="8" t="str">
        <f>Spisok!C58</f>
        <v>GM</v>
      </c>
      <c r="D162" s="8" t="str">
        <f>Spisok!D58</f>
        <v>LAT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Brasle-Berzina Kitija</v>
      </c>
      <c r="B164" s="8">
        <f>Spisok!B59</f>
        <v>0</v>
      </c>
      <c r="C164" s="8">
        <f>Spisok!C59</f>
        <v>0</v>
      </c>
      <c r="D164" s="8" t="str">
        <f>Spisok!D59</f>
        <v>LAT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Brive Nora</v>
      </c>
      <c r="B170" s="8">
        <f>Spisok!B60</f>
        <v>0</v>
      </c>
      <c r="C170" s="8">
        <f>Spisok!C60</f>
        <v>0</v>
      </c>
      <c r="D170" s="8" t="str">
        <f>Spisok!D60</f>
        <v>LAT</v>
      </c>
      <c r="E170" s="17"/>
    </row>
    <row r="171" spans="1:5" ht="15.6">
      <c r="A171" s="9" t="str">
        <f>Spisok!A61</f>
        <v>Cakane Inuta</v>
      </c>
      <c r="B171" s="8">
        <f>Spisok!B61</f>
        <v>0</v>
      </c>
      <c r="C171" s="8">
        <f>Spisok!C61</f>
        <v>3</v>
      </c>
      <c r="D171" s="8" t="str">
        <f>Spisok!D61</f>
        <v>USA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Cakla Dace</v>
      </c>
      <c r="B173" s="8">
        <f>Spisok!B62</f>
        <v>0</v>
      </c>
      <c r="C173" s="8">
        <f>Spisok!C62</f>
        <v>0</v>
      </c>
      <c r="D173" s="8" t="str">
        <f>Spisok!D62</f>
        <v>GBR</v>
      </c>
      <c r="E173" s="17"/>
    </row>
    <row r="174" spans="1:5" ht="15.6">
      <c r="A174" s="9" t="str">
        <f>Spisok!A63</f>
        <v>Cakla Eliza</v>
      </c>
      <c r="B174" s="8">
        <f>Spisok!B63</f>
        <v>0</v>
      </c>
      <c r="C174" s="8">
        <f>Spisok!C63</f>
        <v>0</v>
      </c>
      <c r="D174" s="8" t="str">
        <f>Spisok!D63</f>
        <v>GBR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Cakle Ilze</v>
      </c>
      <c r="B176" s="8" t="str">
        <f>Spisok!B64</f>
        <v>GM</v>
      </c>
      <c r="C176" s="8">
        <f>Spisok!C64</f>
        <v>0</v>
      </c>
      <c r="D176" s="8" t="str">
        <f>Spisok!D64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>Celmina Maija</v>
      </c>
      <c r="B184" s="8">
        <f>Spisok!B65</f>
        <v>0</v>
      </c>
      <c r="C184" s="8">
        <f>Spisok!C65</f>
        <v>0</v>
      </c>
      <c r="D184" s="8" t="str">
        <f>Spisok!D65</f>
        <v>LAT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Cerina Liga</v>
      </c>
      <c r="B187" s="8">
        <f>Spisok!B66</f>
        <v>0</v>
      </c>
      <c r="C187" s="8">
        <f>Spisok!C66</f>
        <v>4</v>
      </c>
      <c r="D187" s="8" t="str">
        <f>Spisok!D66</f>
        <v>USA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Cesniece Daiga</v>
      </c>
      <c r="B189" s="8" t="str">
        <f>Spisok!B67</f>
        <v>IM</v>
      </c>
      <c r="C189" s="8">
        <f>Spisok!C67</f>
        <v>0</v>
      </c>
      <c r="D189" s="8" t="str">
        <f>Spisok!D67</f>
        <v>LAT</v>
      </c>
      <c r="E189" s="17"/>
    </row>
    <row r="190" spans="1:5" ht="15.6">
      <c r="A190" s="9" t="str">
        <f>Spisok!A68</f>
        <v>Chayko Nadezhda</v>
      </c>
      <c r="B190" s="8" t="str">
        <f>Spisok!B68</f>
        <v>IM</v>
      </c>
      <c r="C190" s="8">
        <f>Spisok!C68</f>
        <v>0</v>
      </c>
      <c r="D190" s="8" t="str">
        <f>Spisok!D68</f>
        <v>RUS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Chertova Dariia</v>
      </c>
      <c r="B196" s="8">
        <f>Spisok!B69</f>
        <v>0</v>
      </c>
      <c r="C196" s="8">
        <f>Spisok!C69</f>
        <v>0</v>
      </c>
      <c r="D196" s="8" t="str">
        <f>Spisok!D69</f>
        <v>UKR</v>
      </c>
      <c r="E196" s="17"/>
    </row>
    <row r="197" spans="1:5" ht="15.6">
      <c r="A197" s="9" t="str">
        <f>Spisok!A70</f>
        <v>Cudare Dzintra</v>
      </c>
      <c r="B197" s="8">
        <f>Spisok!B70</f>
        <v>0</v>
      </c>
      <c r="C197" s="8">
        <f>Spisok!C70</f>
        <v>0</v>
      </c>
      <c r="D197" s="8" t="str">
        <f>Spisok!D70</f>
        <v>LAT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>Cudare Natalija</v>
      </c>
      <c r="B201" s="8">
        <f>Spisok!B71</f>
        <v>0</v>
      </c>
      <c r="C201" s="8">
        <f>Spisok!C71</f>
        <v>0</v>
      </c>
      <c r="D201" s="8" t="str">
        <f>Spisok!D71</f>
        <v>LAT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>Dabola-Reimane Dace</v>
      </c>
      <c r="B204" s="8">
        <f>Spisok!B72</f>
        <v>0</v>
      </c>
      <c r="C204" s="8">
        <f>Spisok!C72</f>
        <v>4</v>
      </c>
      <c r="D204" s="8" t="str">
        <f>Spisok!D72</f>
        <v>USA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Danchul Oksana</v>
      </c>
      <c r="B215" s="8">
        <f>Spisok!B73</f>
        <v>0</v>
      </c>
      <c r="C215" s="8">
        <f>Spisok!C73</f>
        <v>2</v>
      </c>
      <c r="D215" s="8" t="str">
        <f>Spisok!D73</f>
        <v>UKR</v>
      </c>
      <c r="E215" s="17"/>
    </row>
    <row r="216" spans="1:5" ht="15.6">
      <c r="A216" s="9" t="str">
        <f>Spisok!A74</f>
        <v>Danseva Maria</v>
      </c>
      <c r="B216" s="8">
        <f>Spisok!B74</f>
        <v>0</v>
      </c>
      <c r="C216" s="8">
        <f>Spisok!C74</f>
        <v>4</v>
      </c>
      <c r="D216" s="8" t="str">
        <f>Spisok!D74</f>
        <v>RUS</v>
      </c>
      <c r="E216" s="17"/>
    </row>
    <row r="217" spans="1:5" ht="15.6">
      <c r="A217" s="9" t="str">
        <f>Spisok!A75</f>
        <v>Dobenberga Gita</v>
      </c>
      <c r="B217" s="8">
        <f>Spisok!B75</f>
        <v>0</v>
      </c>
      <c r="C217" s="8">
        <f>Spisok!C75</f>
        <v>0</v>
      </c>
      <c r="D217" s="8" t="str">
        <f>Spisok!D75</f>
        <v>LAT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Dziesma Ilze</v>
      </c>
      <c r="B219" s="8">
        <f>Spisok!B76</f>
        <v>0</v>
      </c>
      <c r="C219" s="8" t="str">
        <f>Spisok!C76</f>
        <v>NM</v>
      </c>
      <c r="D219" s="8" t="str">
        <f>Spisok!D76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Eglite Airita</v>
      </c>
      <c r="B222" s="8">
        <f>Spisok!B77</f>
        <v>0</v>
      </c>
      <c r="C222" s="8">
        <f>Spisok!C77</f>
        <v>0</v>
      </c>
      <c r="D222" s="8" t="str">
        <f>Spisok!D77</f>
        <v>GBR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Einmann Anette</v>
      </c>
      <c r="B241" s="8">
        <f>Spisok!B78</f>
        <v>0</v>
      </c>
      <c r="C241" s="8">
        <f>Spisok!C78</f>
        <v>0</v>
      </c>
      <c r="D241" s="8" t="str">
        <f>Spisok!D78</f>
        <v>EST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Elva Leio</v>
      </c>
      <c r="B249" s="8">
        <f>Spisok!B79</f>
        <v>0</v>
      </c>
      <c r="C249" s="8">
        <f>Spisok!C79</f>
        <v>2</v>
      </c>
      <c r="D249" s="8" t="str">
        <f>Spisok!D79</f>
        <v>EST</v>
      </c>
      <c r="E249" s="17"/>
    </row>
    <row r="250" spans="1:5" ht="15.6">
      <c r="A250" s="9" t="str">
        <f>Spisok!A80</f>
        <v>Fedorova Tamara</v>
      </c>
      <c r="B250" s="8">
        <f>Spisok!B80</f>
        <v>0</v>
      </c>
      <c r="C250" s="8">
        <f>Spisok!C80</f>
        <v>4</v>
      </c>
      <c r="D250" s="8" t="str">
        <f>Spisok!D80</f>
        <v>RUS</v>
      </c>
      <c r="E250" s="17"/>
    </row>
    <row r="251" spans="1:5" ht="15.6">
      <c r="A251" s="9" t="str">
        <f>Spisok!A81</f>
        <v>Feldmane Vizma</v>
      </c>
      <c r="B251" s="8">
        <f>Spisok!B81</f>
        <v>0</v>
      </c>
      <c r="C251" s="8">
        <f>Spisok!C81</f>
        <v>0</v>
      </c>
      <c r="D251" s="8" t="str">
        <f>Spisok!D81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>Ferraz Iveta</v>
      </c>
      <c r="B258" s="8">
        <f>Spisok!B82</f>
        <v>0</v>
      </c>
      <c r="C258" s="8">
        <f>Spisok!C82</f>
        <v>0</v>
      </c>
      <c r="D258" s="8" t="str">
        <f>Spisok!D82</f>
        <v>USA</v>
      </c>
      <c r="E258" s="17"/>
    </row>
    <row r="259" spans="1:5" ht="15.6">
      <c r="A259" s="9" t="str">
        <f>Spisok!A83</f>
        <v>Fjodorova Lolita</v>
      </c>
      <c r="B259" s="8">
        <f>Spisok!B83</f>
        <v>0</v>
      </c>
      <c r="C259" s="8">
        <f>Spisok!C83</f>
        <v>0</v>
      </c>
      <c r="D259" s="8" t="str">
        <f>Spisok!D83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Fomochkina Anastasiya</v>
      </c>
      <c r="B261" s="8">
        <f>Spisok!B84</f>
        <v>0</v>
      </c>
      <c r="C261" s="8">
        <f>Spisok!C84</f>
        <v>3</v>
      </c>
      <c r="D261" s="8" t="str">
        <f>Spisok!D84</f>
        <v>RUS</v>
      </c>
      <c r="E261" s="17"/>
    </row>
    <row r="262" spans="1:5" ht="15.6">
      <c r="A262" s="9" t="str">
        <f>Spisok!A85</f>
        <v>Freimane Diana</v>
      </c>
      <c r="B262" s="8">
        <f>Spisok!B85</f>
        <v>0</v>
      </c>
      <c r="C262" s="8">
        <f>Spisok!C85</f>
        <v>0</v>
      </c>
      <c r="D262" s="8" t="str">
        <f>Spisok!D85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Freimane Ingrida</v>
      </c>
      <c r="B270" s="8">
        <f>Spisok!B86</f>
        <v>0</v>
      </c>
      <c r="C270" s="8" t="str">
        <f>Spisok!C86</f>
        <v>GM</v>
      </c>
      <c r="D270" s="8" t="str">
        <f>Spisok!D86</f>
        <v>LAT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Fruzanska Alla</v>
      </c>
      <c r="B273" s="8">
        <f>Spisok!B87</f>
        <v>0</v>
      </c>
      <c r="C273" s="8">
        <f>Spisok!C87</f>
        <v>0</v>
      </c>
      <c r="D273" s="8" t="str">
        <f>Spisok!D87</f>
        <v>LAT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Gaile Lilita</v>
      </c>
      <c r="B275" s="8" t="str">
        <f>Spisok!B88</f>
        <v>GM</v>
      </c>
      <c r="C275" s="8" t="str">
        <f>Spisok!C88</f>
        <v>NM</v>
      </c>
      <c r="D275" s="8" t="str">
        <f>Spisok!D88</f>
        <v>LAT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Galaktionova Natalya</v>
      </c>
      <c r="B278" s="8">
        <f>Spisok!B89</f>
        <v>0</v>
      </c>
      <c r="C278" s="8">
        <f>Spisok!C89</f>
        <v>3</v>
      </c>
      <c r="D278" s="8" t="str">
        <f>Spisok!D89</f>
        <v>RUS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Gerling Juliane</v>
      </c>
      <c r="B282" s="8">
        <f>Spisok!B90</f>
        <v>0</v>
      </c>
      <c r="C282" s="8">
        <f>Spisok!C90</f>
        <v>4</v>
      </c>
      <c r="D282" s="8" t="str">
        <f>Spisok!D90</f>
        <v>GER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Germane Ieva</v>
      </c>
      <c r="B284" s="8">
        <f>Spisok!B91</f>
        <v>0</v>
      </c>
      <c r="C284" s="8">
        <f>Spisok!C91</f>
        <v>0</v>
      </c>
      <c r="D284" s="8" t="str">
        <f>Spisok!D91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Glukhova Olga</v>
      </c>
      <c r="B289" s="8">
        <f>Spisok!B92</f>
        <v>0</v>
      </c>
      <c r="C289" s="8">
        <f>Spisok!C92</f>
        <v>0</v>
      </c>
      <c r="D289" s="8" t="str">
        <f>Spisok!D92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Gotz Anneliese</v>
      </c>
      <c r="B292" s="8">
        <f>Spisok!B93</f>
        <v>0</v>
      </c>
      <c r="C292" s="8">
        <f>Spisok!C93</f>
        <v>0</v>
      </c>
      <c r="D292" s="8" t="str">
        <f>Spisok!D93</f>
        <v>GER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Grandane Laura</v>
      </c>
      <c r="B296" s="8">
        <f>Spisok!B94</f>
        <v>0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Grigorjeva Daina</v>
      </c>
      <c r="B298" s="8">
        <f>Spisok!B95</f>
        <v>0</v>
      </c>
      <c r="C298" s="8">
        <f>Spisok!C95</f>
        <v>0</v>
      </c>
      <c r="D298" s="8" t="str">
        <f>Spisok!D95</f>
        <v>LAT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Grube Ketija</v>
      </c>
      <c r="B301" s="8">
        <f>Spisok!B96</f>
        <v>0</v>
      </c>
      <c r="C301" s="8">
        <f>Spisok!C96</f>
        <v>0</v>
      </c>
      <c r="D301" s="8" t="str">
        <f>Spisok!D96</f>
        <v>GBR</v>
      </c>
      <c r="E301" s="17"/>
    </row>
    <row r="302" spans="1:5" ht="15.6">
      <c r="A302" s="9" t="str">
        <f>Spisok!A97</f>
        <v>Gusjkova Olga</v>
      </c>
      <c r="B302" s="8" t="str">
        <f>Spisok!B97</f>
        <v>IM</v>
      </c>
      <c r="C302" s="8">
        <f>Spisok!C97</f>
        <v>0</v>
      </c>
      <c r="D302" s="8" t="str">
        <f>Spisok!D97</f>
        <v>LAT</v>
      </c>
      <c r="E302" s="17"/>
    </row>
    <row r="303" spans="1:5" ht="15.6">
      <c r="A303" s="9" t="str">
        <f>Spisok!A98</f>
        <v>Habel Alica</v>
      </c>
      <c r="B303" s="8">
        <f>Spisok!B98</f>
        <v>0</v>
      </c>
      <c r="C303" s="8">
        <f>Spisok!C98</f>
        <v>4</v>
      </c>
      <c r="D303" s="8" t="str">
        <f>Spisok!D98</f>
        <v>GER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 xml:space="preserve">Heerdes Barbel </v>
      </c>
      <c r="B306" s="8">
        <f>Spisok!B99</f>
        <v>0</v>
      </c>
      <c r="C306" s="8">
        <f>Spisok!C99</f>
        <v>2</v>
      </c>
      <c r="D306" s="8" t="str">
        <f>Spisok!D99</f>
        <v>GER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Homjakova Margarita</v>
      </c>
      <c r="B308" s="8">
        <f>Spisok!B100</f>
        <v>0</v>
      </c>
      <c r="C308" s="8">
        <f>Spisok!C100</f>
        <v>4</v>
      </c>
      <c r="D308" s="8" t="str">
        <f>Spisok!D100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Hunt Ene</v>
      </c>
      <c r="B311" s="8">
        <f>Spisok!B101</f>
        <v>0</v>
      </c>
      <c r="C311" s="8">
        <f>Spisok!C101</f>
        <v>1</v>
      </c>
      <c r="D311" s="8" t="str">
        <f>Spisok!D101</f>
        <v>EST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Indrane Ilona</v>
      </c>
      <c r="B314" s="8" t="str">
        <f>Spisok!B102</f>
        <v>GM</v>
      </c>
      <c r="C314" s="8" t="str">
        <f>Spisok!C102</f>
        <v>NM</v>
      </c>
      <c r="D314" s="8" t="str">
        <f>Spisok!D102</f>
        <v>LAT</v>
      </c>
      <c r="E314" s="17"/>
    </row>
    <row r="315" spans="1:5" ht="15.6">
      <c r="A315" s="9" t="str">
        <f>Spisok!A103</f>
        <v>Ivina Anastasiya</v>
      </c>
      <c r="B315" s="8">
        <f>Spisok!B103</f>
        <v>0</v>
      </c>
      <c r="C315" s="8">
        <f>Spisok!C103</f>
        <v>0</v>
      </c>
      <c r="D315" s="8" t="str">
        <f>Spisok!D103</f>
        <v>RUS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Ivina Irena</v>
      </c>
      <c r="B319" s="8" t="str">
        <f>Spisok!B104</f>
        <v>IM</v>
      </c>
      <c r="C319" s="8">
        <f>Spisok!C104</f>
        <v>2</v>
      </c>
      <c r="D319" s="8" t="str">
        <f>Spisok!D104</f>
        <v>RUS</v>
      </c>
      <c r="E319" s="17"/>
    </row>
    <row r="320" spans="1:5" ht="15.6">
      <c r="A320" s="9" t="str">
        <f>Spisok!A105</f>
        <v>Ivina Kristina</v>
      </c>
      <c r="B320" s="8">
        <f>Spisok!B105</f>
        <v>0</v>
      </c>
      <c r="C320" s="8">
        <f>Spisok!C105</f>
        <v>0</v>
      </c>
      <c r="D320" s="8" t="str">
        <f>Spisok!D105</f>
        <v>RUS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Izbasa Ilze</v>
      </c>
      <c r="B327" s="8">
        <f>Spisok!B106</f>
        <v>0</v>
      </c>
      <c r="C327" s="8">
        <f>Spisok!C106</f>
        <v>0</v>
      </c>
      <c r="D327" s="8" t="str">
        <f>Spisok!D106</f>
        <v>LAT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>Jakoba Inese</v>
      </c>
      <c r="B336" s="8">
        <f>Spisok!B107</f>
        <v>0</v>
      </c>
      <c r="C336" s="8">
        <f>Spisok!C107</f>
        <v>0</v>
      </c>
      <c r="D336" s="8" t="str">
        <f>Spisok!D107</f>
        <v>LAT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Janite Eva</v>
      </c>
      <c r="B338" s="8">
        <f>Spisok!B108</f>
        <v>0</v>
      </c>
      <c r="C338" s="8">
        <f>Spisok!C108</f>
        <v>0</v>
      </c>
      <c r="D338" s="8" t="str">
        <f>Spisok!D108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Jansone Kristianna Vinoga</v>
      </c>
      <c r="B344" s="8">
        <f>Spisok!B109</f>
        <v>0</v>
      </c>
      <c r="C344" s="8">
        <f>Spisok!C109</f>
        <v>0</v>
      </c>
      <c r="D344" s="8" t="str">
        <f>Spisok!D109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>Jarose Aleksandra</v>
      </c>
      <c r="B347" s="8">
        <f>Spisok!B110</f>
        <v>0</v>
      </c>
      <c r="C347" s="8">
        <f>Spisok!C110</f>
        <v>0</v>
      </c>
      <c r="D347" s="8" t="str">
        <f>Spisok!D110</f>
        <v>FIN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>Jaunbruna Sandra</v>
      </c>
      <c r="B349" s="8" t="str">
        <f>Spisok!B111</f>
        <v>IM</v>
      </c>
      <c r="C349" s="8">
        <f>Spisok!C111</f>
        <v>0</v>
      </c>
      <c r="D349" s="8" t="str">
        <f>Spisok!D111</f>
        <v>LAT</v>
      </c>
      <c r="E349" s="17"/>
    </row>
    <row r="350" spans="1:5" ht="15.6">
      <c r="A350" s="9" t="str">
        <f>Spisok!A112</f>
        <v>Jokiniemi Siina</v>
      </c>
      <c r="B350" s="8">
        <f>Spisok!B112</f>
        <v>0</v>
      </c>
      <c r="C350" s="8">
        <f>Spisok!C112</f>
        <v>0</v>
      </c>
      <c r="D350" s="8" t="str">
        <f>Spisok!D112</f>
        <v>EST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Jokiniemi Sinaida</v>
      </c>
      <c r="B355" s="8">
        <f>Spisok!B113</f>
        <v>0</v>
      </c>
      <c r="C355" s="8">
        <f>Spisok!C113</f>
        <v>0</v>
      </c>
      <c r="D355" s="8" t="str">
        <f>Spisok!D113</f>
        <v>EST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>Kaczmarska Magdalena</v>
      </c>
      <c r="B361" s="8">
        <f>Spisok!B114</f>
        <v>0</v>
      </c>
      <c r="C361" s="8">
        <f>Spisok!C114</f>
        <v>0</v>
      </c>
      <c r="D361" s="8" t="str">
        <f>Spisok!D114</f>
        <v>POL</v>
      </c>
      <c r="E361" s="17"/>
    </row>
    <row r="362" spans="1:5" ht="15.6">
      <c r="A362" s="9" t="str">
        <f>Spisok!A115</f>
        <v>Kalinina Oksana</v>
      </c>
      <c r="B362" s="8">
        <f>Spisok!B115</f>
        <v>0</v>
      </c>
      <c r="C362" s="8">
        <f>Spisok!C115</f>
        <v>0</v>
      </c>
      <c r="D362" s="8" t="str">
        <f>Spisok!D115</f>
        <v>ENG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Kallas Eliina</v>
      </c>
      <c r="B365" s="8">
        <f>Spisok!B116</f>
        <v>0</v>
      </c>
      <c r="C365" s="8" t="str">
        <f>Spisok!D116</f>
        <v>EST</v>
      </c>
      <c r="D365" s="8">
        <f>Spisok!E116</f>
        <v>1174.8690735622724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Kalmane Dita</v>
      </c>
      <c r="B370" s="8">
        <f>Spisok!B117</f>
        <v>0</v>
      </c>
      <c r="C370" s="8" t="str">
        <f>Spisok!D117</f>
        <v>LAT</v>
      </c>
      <c r="D370" s="8">
        <f>Spisok!E117</f>
        <v>1495.0070116663503</v>
      </c>
      <c r="E370" s="17"/>
    </row>
    <row r="371" spans="1:5" ht="15.6">
      <c r="A371" s="9" t="str">
        <f>Spisok!A118</f>
        <v>Kalnina Taube Pegija</v>
      </c>
      <c r="B371" s="8">
        <f>Spisok!B118</f>
        <v>0</v>
      </c>
      <c r="C371" s="8" t="str">
        <f>Spisok!D118</f>
        <v>USA</v>
      </c>
      <c r="D371" s="8">
        <f>Spisok!E118</f>
        <v>1200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Kaminskaya Anastasiya</v>
      </c>
      <c r="B378" s="8" t="str">
        <f>Spisok!B119</f>
        <v>IM</v>
      </c>
      <c r="C378" s="8" t="str">
        <f>Spisok!D119</f>
        <v>UKR</v>
      </c>
      <c r="D378" s="8">
        <f>Spisok!E119</f>
        <v>1900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Karabauska Evita</v>
      </c>
      <c r="B383" s="8">
        <f>Spisok!B120</f>
        <v>0</v>
      </c>
      <c r="C383" s="8" t="str">
        <f>Spisok!D120</f>
        <v>LAT</v>
      </c>
      <c r="D383" s="8">
        <f>Spisok!E120</f>
        <v>1289.6594753491315</v>
      </c>
      <c r="E383" s="17"/>
    </row>
    <row r="384" spans="1:5" ht="15.6">
      <c r="A384" s="9" t="str">
        <f>Spisok!A121</f>
        <v>Kasevali Airiin</v>
      </c>
      <c r="B384" s="8">
        <f>Spisok!B121</f>
        <v>0</v>
      </c>
      <c r="C384" s="8" t="str">
        <f>Spisok!D121</f>
        <v>LAT</v>
      </c>
      <c r="D384" s="8">
        <f>Spisok!E121</f>
        <v>1193.0232326107543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Kats Ilana</v>
      </c>
      <c r="B388" s="8">
        <f>Spisok!B122</f>
        <v>0</v>
      </c>
      <c r="C388" s="8" t="str">
        <f>Spisok!D122</f>
        <v>USA</v>
      </c>
      <c r="D388" s="8">
        <f>Spisok!E122</f>
        <v>1218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Kelle Megija</v>
      </c>
      <c r="B390" s="8" t="str">
        <f>Spisok!B123</f>
        <v>IM</v>
      </c>
      <c r="C390" s="8" t="str">
        <f>Spisok!D123</f>
        <v>LAT</v>
      </c>
      <c r="D390" s="8">
        <f>Spisok!E123</f>
        <v>1669.4828853057252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625" priority="3"/>
  </conditionalFormatting>
  <conditionalFormatting sqref="A2">
    <cfRule type="duplicateValues" dxfId="624" priority="1766"/>
  </conditionalFormatting>
  <conditionalFormatting sqref="A2:A391">
    <cfRule type="duplicateValues" dxfId="623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workbookViewId="0">
      <pane ySplit="1" topLeftCell="A259" activePane="bottomLeft" state="frozen"/>
      <selection pane="bottomLeft" activeCell="F2" sqref="F2:F282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46023</v>
      </c>
      <c r="C1" s="42">
        <v>46109</v>
      </c>
      <c r="D1" s="42">
        <v>46137</v>
      </c>
      <c r="E1" s="42">
        <v>46172</v>
      </c>
      <c r="F1" s="42">
        <v>46186</v>
      </c>
      <c r="G1" s="42">
        <v>46207</v>
      </c>
      <c r="H1" s="42">
        <v>46256</v>
      </c>
      <c r="I1" s="42">
        <v>46291</v>
      </c>
      <c r="J1" s="42">
        <v>46319</v>
      </c>
      <c r="K1" s="42">
        <v>46333</v>
      </c>
      <c r="L1" s="42"/>
      <c r="M1" s="42"/>
    </row>
    <row r="2" spans="1:13" s="28" customFormat="1" ht="15.6">
      <c r="A2" s="9" t="s">
        <v>368</v>
      </c>
      <c r="B2" s="44">
        <v>1521</v>
      </c>
      <c r="C2" s="44">
        <v>1521</v>
      </c>
      <c r="D2" s="44">
        <v>1517.9716987497275</v>
      </c>
      <c r="E2" s="44">
        <v>1517.9716987497275</v>
      </c>
      <c r="F2" s="44">
        <v>1517.9716987497275</v>
      </c>
      <c r="G2" s="44"/>
      <c r="H2" s="44"/>
      <c r="I2" s="44"/>
      <c r="J2" s="44"/>
      <c r="K2" s="44"/>
      <c r="L2" s="44"/>
      <c r="M2" s="44"/>
    </row>
    <row r="3" spans="1:13" s="28" customFormat="1" ht="15.6">
      <c r="A3" s="9" t="s">
        <v>157</v>
      </c>
      <c r="B3" s="44">
        <v>1625</v>
      </c>
      <c r="C3" s="44">
        <v>1625</v>
      </c>
      <c r="D3" s="44">
        <v>1625</v>
      </c>
      <c r="E3" s="44">
        <v>1625</v>
      </c>
      <c r="F3" s="44">
        <v>1625</v>
      </c>
      <c r="G3" s="44"/>
      <c r="H3" s="44"/>
      <c r="I3" s="44"/>
      <c r="J3" s="44"/>
      <c r="K3" s="44"/>
      <c r="L3" s="44"/>
      <c r="M3" s="44"/>
    </row>
    <row r="4" spans="1:13" s="28" customFormat="1" ht="15.6">
      <c r="A4" s="9" t="s">
        <v>354</v>
      </c>
      <c r="B4" s="44">
        <v>1150</v>
      </c>
      <c r="C4" s="44">
        <v>1150</v>
      </c>
      <c r="D4" s="44">
        <v>1109.2374366435315</v>
      </c>
      <c r="E4" s="44">
        <v>1109.2374366435315</v>
      </c>
      <c r="F4" s="44">
        <v>1157.0843266920429</v>
      </c>
      <c r="G4" s="44"/>
      <c r="H4" s="44"/>
      <c r="I4" s="44"/>
      <c r="J4" s="44"/>
      <c r="K4" s="44"/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>
        <v>1600</v>
      </c>
      <c r="E5" s="44">
        <v>1600</v>
      </c>
      <c r="F5" s="44">
        <v>1600</v>
      </c>
      <c r="G5" s="44"/>
      <c r="H5" s="44"/>
      <c r="I5" s="44"/>
      <c r="J5" s="44"/>
      <c r="K5" s="44"/>
      <c r="L5" s="44"/>
      <c r="M5" s="44"/>
    </row>
    <row r="6" spans="1:13" s="28" customFormat="1" ht="15.6">
      <c r="A6" s="9" t="s">
        <v>338</v>
      </c>
      <c r="B6" s="44">
        <v>1502.0586937188548</v>
      </c>
      <c r="C6" s="44">
        <v>1502.0586937188548</v>
      </c>
      <c r="D6" s="44">
        <v>1538.7668380261591</v>
      </c>
      <c r="E6" s="44">
        <v>1538.7668380261591</v>
      </c>
      <c r="F6" s="44">
        <v>1538.7668380261591</v>
      </c>
      <c r="G6" s="44"/>
      <c r="H6" s="44"/>
      <c r="I6" s="44"/>
      <c r="J6" s="44"/>
      <c r="K6" s="44"/>
      <c r="L6" s="44"/>
      <c r="M6" s="44"/>
    </row>
    <row r="7" spans="1:13" s="28" customFormat="1" ht="15.6">
      <c r="A7" s="9" t="s">
        <v>25</v>
      </c>
      <c r="B7" s="44">
        <v>1696</v>
      </c>
      <c r="C7" s="44">
        <v>1696</v>
      </c>
      <c r="D7" s="44">
        <v>1696</v>
      </c>
      <c r="E7" s="44">
        <v>1696</v>
      </c>
      <c r="F7" s="44">
        <v>1677.200830714065</v>
      </c>
      <c r="G7" s="44"/>
      <c r="H7" s="44"/>
      <c r="I7" s="44"/>
      <c r="J7" s="44"/>
      <c r="K7" s="44"/>
      <c r="L7" s="44"/>
      <c r="M7" s="44"/>
    </row>
    <row r="8" spans="1:13" s="28" customFormat="1" ht="15.6">
      <c r="A8" s="9" t="s">
        <v>26</v>
      </c>
      <c r="B8" s="44">
        <v>1698</v>
      </c>
      <c r="C8" s="44">
        <v>1698</v>
      </c>
      <c r="D8" s="44">
        <v>1698</v>
      </c>
      <c r="E8" s="44">
        <v>1698</v>
      </c>
      <c r="F8" s="44">
        <v>1732.8915339851524</v>
      </c>
      <c r="G8" s="44"/>
      <c r="H8" s="44"/>
      <c r="I8" s="44"/>
      <c r="J8" s="44"/>
      <c r="K8" s="44"/>
      <c r="L8" s="44"/>
      <c r="M8" s="44"/>
    </row>
    <row r="9" spans="1:13" s="28" customFormat="1" ht="15.6">
      <c r="A9" s="9" t="s">
        <v>342</v>
      </c>
      <c r="B9" s="44">
        <v>1256.3500915375687</v>
      </c>
      <c r="C9" s="44">
        <v>1262.0896357444842</v>
      </c>
      <c r="D9" s="44">
        <v>1262.0896357444842</v>
      </c>
      <c r="E9" s="44">
        <v>1262.0896357444842</v>
      </c>
      <c r="F9" s="44">
        <v>1262.0896357444842</v>
      </c>
      <c r="G9" s="44"/>
      <c r="H9" s="44"/>
      <c r="I9" s="44"/>
      <c r="J9" s="44"/>
      <c r="K9" s="44"/>
      <c r="L9" s="44"/>
      <c r="M9" s="44"/>
    </row>
    <row r="10" spans="1:13" s="28" customFormat="1" ht="15.6">
      <c r="A10" s="9" t="s">
        <v>340</v>
      </c>
      <c r="B10" s="44">
        <v>1291.855118605911</v>
      </c>
      <c r="C10" s="44">
        <v>1327.0048877968666</v>
      </c>
      <c r="D10" s="44">
        <v>1327.0048877968666</v>
      </c>
      <c r="E10" s="44">
        <v>1327.0048877968666</v>
      </c>
      <c r="F10" s="44">
        <v>1327.0048877968666</v>
      </c>
      <c r="G10" s="44"/>
      <c r="H10" s="44"/>
      <c r="I10" s="44"/>
      <c r="J10" s="44"/>
      <c r="K10" s="44"/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>
        <v>1734</v>
      </c>
      <c r="E11" s="44">
        <v>1734</v>
      </c>
      <c r="F11" s="44">
        <v>1734</v>
      </c>
      <c r="G11" s="44"/>
      <c r="H11" s="44"/>
      <c r="I11" s="44"/>
      <c r="J11" s="44"/>
      <c r="K11" s="44"/>
      <c r="L11" s="44"/>
      <c r="M11" s="44"/>
    </row>
    <row r="12" spans="1:13" s="28" customFormat="1" ht="15.6">
      <c r="A12" s="9" t="s">
        <v>345</v>
      </c>
      <c r="B12" s="44">
        <v>1331.636445598876</v>
      </c>
      <c r="C12" s="44">
        <v>1331.636445598876</v>
      </c>
      <c r="D12" s="44">
        <v>1331.636445598876</v>
      </c>
      <c r="E12" s="44">
        <v>1331.636445598876</v>
      </c>
      <c r="F12" s="44">
        <v>1331.636445598876</v>
      </c>
      <c r="G12" s="44"/>
      <c r="H12" s="44"/>
      <c r="I12" s="44"/>
      <c r="J12" s="44"/>
      <c r="K12" s="44"/>
      <c r="L12" s="44"/>
      <c r="M12" s="44"/>
    </row>
    <row r="13" spans="1:13" s="28" customFormat="1" ht="15.6">
      <c r="A13" s="9" t="s">
        <v>171</v>
      </c>
      <c r="B13" s="44">
        <v>1658.9022952799717</v>
      </c>
      <c r="C13" s="44">
        <v>1658.9022952799717</v>
      </c>
      <c r="D13" s="44">
        <v>1658.9022952799717</v>
      </c>
      <c r="E13" s="44">
        <v>1658.9022952799717</v>
      </c>
      <c r="F13" s="44">
        <v>1658.9022952799717</v>
      </c>
      <c r="G13" s="44"/>
      <c r="H13" s="44"/>
      <c r="I13" s="44"/>
      <c r="J13" s="44"/>
      <c r="K13" s="44"/>
      <c r="L13" s="44"/>
      <c r="M13" s="44"/>
    </row>
    <row r="14" spans="1:13" s="28" customFormat="1" ht="15.6">
      <c r="A14" s="9" t="s">
        <v>28</v>
      </c>
      <c r="B14" s="44">
        <v>1480.1548995824662</v>
      </c>
      <c r="C14" s="44">
        <v>1480.1548995824662</v>
      </c>
      <c r="D14" s="44">
        <v>1480.1548995824662</v>
      </c>
      <c r="E14" s="44">
        <v>1480.1548995824662</v>
      </c>
      <c r="F14" s="44">
        <v>1499.0121707215797</v>
      </c>
      <c r="G14" s="44"/>
      <c r="H14" s="44"/>
      <c r="I14" s="44"/>
      <c r="J14" s="44"/>
      <c r="K14" s="44"/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>
        <v>1900</v>
      </c>
      <c r="E15" s="44">
        <v>1900</v>
      </c>
      <c r="F15" s="44">
        <v>1900</v>
      </c>
      <c r="G15" s="44"/>
      <c r="H15" s="44"/>
      <c r="I15" s="44"/>
      <c r="J15" s="44"/>
      <c r="K15" s="44"/>
      <c r="L15" s="44"/>
      <c r="M15" s="44"/>
    </row>
    <row r="16" spans="1:13" s="28" customFormat="1" ht="15.6">
      <c r="A16" s="9" t="s">
        <v>204</v>
      </c>
      <c r="B16" s="44">
        <v>1659.4660512695536</v>
      </c>
      <c r="C16" s="44">
        <v>1659.4660512695536</v>
      </c>
      <c r="D16" s="44">
        <v>1631.8915674592074</v>
      </c>
      <c r="E16" s="44">
        <v>1631.8915674592074</v>
      </c>
      <c r="F16" s="44">
        <v>1627.0340419534173</v>
      </c>
      <c r="G16" s="44"/>
      <c r="H16" s="44"/>
      <c r="I16" s="44"/>
      <c r="J16" s="44"/>
      <c r="K16" s="44"/>
      <c r="L16" s="44"/>
      <c r="M16" s="44"/>
    </row>
    <row r="17" spans="1:13" s="28" customFormat="1" ht="15.6">
      <c r="A17" s="9" t="s">
        <v>30</v>
      </c>
      <c r="B17" s="44">
        <v>1489</v>
      </c>
      <c r="C17" s="44">
        <v>1489</v>
      </c>
      <c r="D17" s="44">
        <v>1489</v>
      </c>
      <c r="E17" s="44">
        <v>1489</v>
      </c>
      <c r="F17" s="44">
        <v>1489</v>
      </c>
      <c r="G17" s="44"/>
      <c r="H17" s="44"/>
      <c r="I17" s="44"/>
      <c r="J17" s="44"/>
      <c r="K17" s="44"/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>
        <v>1546.8800067386665</v>
      </c>
      <c r="E18" s="44">
        <v>1546.8800067386665</v>
      </c>
      <c r="F18" s="44">
        <v>1546.8800067386665</v>
      </c>
      <c r="G18" s="44"/>
      <c r="H18" s="44"/>
      <c r="I18" s="44"/>
      <c r="J18" s="44"/>
      <c r="K18" s="44"/>
      <c r="L18" s="44"/>
      <c r="M18" s="44"/>
    </row>
    <row r="19" spans="1:13" s="28" customFormat="1" ht="15.6">
      <c r="A19" s="9" t="s">
        <v>195</v>
      </c>
      <c r="B19" s="44">
        <v>1428</v>
      </c>
      <c r="C19" s="44">
        <v>1428</v>
      </c>
      <c r="D19" s="44">
        <v>1428</v>
      </c>
      <c r="E19" s="44">
        <v>1428</v>
      </c>
      <c r="F19" s="44">
        <v>1428</v>
      </c>
      <c r="G19" s="44"/>
      <c r="H19" s="44"/>
      <c r="I19" s="44"/>
      <c r="J19" s="44"/>
      <c r="K19" s="44"/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>
        <v>1400</v>
      </c>
      <c r="E20" s="44">
        <v>1400</v>
      </c>
      <c r="F20" s="44">
        <v>1400</v>
      </c>
      <c r="G20" s="44"/>
      <c r="H20" s="44"/>
      <c r="I20" s="44"/>
      <c r="J20" s="44"/>
      <c r="K20" s="44"/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>
        <v>1186.8876700758617</v>
      </c>
      <c r="E21" s="44">
        <v>1186.8876700758617</v>
      </c>
      <c r="F21" s="44">
        <v>1186.8876700758617</v>
      </c>
      <c r="G21" s="44"/>
      <c r="H21" s="44"/>
      <c r="I21" s="44"/>
      <c r="J21" s="44"/>
      <c r="K21" s="44"/>
      <c r="L21" s="44"/>
      <c r="M21" s="44"/>
    </row>
    <row r="22" spans="1:13" s="28" customFormat="1" ht="15.6">
      <c r="A22" s="9" t="s">
        <v>407</v>
      </c>
      <c r="B22" s="44"/>
      <c r="C22" s="44"/>
      <c r="D22" s="44"/>
      <c r="E22" s="44">
        <v>1200</v>
      </c>
      <c r="F22" s="44">
        <v>1283.425329370629</v>
      </c>
      <c r="G22" s="44"/>
      <c r="H22" s="44"/>
      <c r="I22" s="44"/>
      <c r="J22" s="44"/>
      <c r="K22" s="44"/>
      <c r="L22" s="44"/>
      <c r="M22" s="44"/>
    </row>
    <row r="23" spans="1:13" s="28" customFormat="1" ht="15.6">
      <c r="A23" s="9" t="s">
        <v>34</v>
      </c>
      <c r="B23" s="44">
        <v>1900</v>
      </c>
      <c r="C23" s="44">
        <v>1900</v>
      </c>
      <c r="D23" s="44">
        <v>1900</v>
      </c>
      <c r="E23" s="44">
        <v>1900</v>
      </c>
      <c r="F23" s="44">
        <v>1900</v>
      </c>
      <c r="G23" s="44"/>
      <c r="H23" s="44"/>
      <c r="I23" s="44"/>
      <c r="J23" s="44"/>
      <c r="K23" s="44"/>
      <c r="L23" s="44"/>
      <c r="M23" s="44"/>
    </row>
    <row r="24" spans="1:13" s="28" customFormat="1" ht="15.6">
      <c r="A24" s="9" t="s">
        <v>355</v>
      </c>
      <c r="B24" s="44">
        <v>1496.9170995056852</v>
      </c>
      <c r="C24" s="44">
        <v>1496.9170995056852</v>
      </c>
      <c r="D24" s="44">
        <v>1496.9170995056852</v>
      </c>
      <c r="E24" s="44">
        <v>1496.9170995056852</v>
      </c>
      <c r="F24" s="44">
        <v>1496.9170995056852</v>
      </c>
      <c r="G24" s="44"/>
      <c r="H24" s="44"/>
      <c r="I24" s="44"/>
      <c r="J24" s="44"/>
      <c r="K24" s="44"/>
      <c r="L24" s="44"/>
      <c r="M24" s="44"/>
    </row>
    <row r="25" spans="1:13" s="28" customFormat="1" ht="15.6">
      <c r="A25" s="9" t="s">
        <v>150</v>
      </c>
      <c r="B25" s="44">
        <v>1173</v>
      </c>
      <c r="C25" s="44">
        <v>1173</v>
      </c>
      <c r="D25" s="44">
        <v>1173</v>
      </c>
      <c r="E25" s="44">
        <v>1173</v>
      </c>
      <c r="F25" s="44">
        <v>1173</v>
      </c>
      <c r="G25" s="44"/>
      <c r="H25" s="44"/>
      <c r="I25" s="44"/>
      <c r="J25" s="44"/>
      <c r="K25" s="44"/>
      <c r="L25" s="44"/>
      <c r="M25" s="44"/>
    </row>
    <row r="26" spans="1:13" s="28" customFormat="1" ht="15.6">
      <c r="A26" s="9" t="s">
        <v>35</v>
      </c>
      <c r="B26" s="44">
        <v>1738</v>
      </c>
      <c r="C26" s="44">
        <v>1738</v>
      </c>
      <c r="D26" s="44">
        <v>1738</v>
      </c>
      <c r="E26" s="44">
        <v>1738</v>
      </c>
      <c r="F26" s="44">
        <v>1738</v>
      </c>
      <c r="G26" s="44"/>
      <c r="H26" s="44"/>
      <c r="I26" s="44"/>
      <c r="J26" s="44"/>
      <c r="K26" s="44"/>
      <c r="L26" s="44"/>
      <c r="M26" s="44"/>
    </row>
    <row r="27" spans="1:13" s="28" customFormat="1" ht="15.6">
      <c r="A27" s="9" t="s">
        <v>301</v>
      </c>
      <c r="B27" s="44">
        <v>1472</v>
      </c>
      <c r="C27" s="44">
        <v>1472</v>
      </c>
      <c r="D27" s="44">
        <v>1538.6733993862479</v>
      </c>
      <c r="E27" s="44">
        <v>1538.6733993862479</v>
      </c>
      <c r="F27" s="44">
        <v>1538.6733993862479</v>
      </c>
      <c r="G27" s="44"/>
      <c r="H27" s="44"/>
      <c r="I27" s="44"/>
      <c r="J27" s="44"/>
      <c r="K27" s="44"/>
      <c r="L27" s="44"/>
      <c r="M27" s="44"/>
    </row>
    <row r="28" spans="1:13" s="28" customFormat="1" ht="15.6">
      <c r="A28" s="9" t="s">
        <v>265</v>
      </c>
      <c r="B28" s="44">
        <v>1263</v>
      </c>
      <c r="C28" s="44">
        <v>1263</v>
      </c>
      <c r="D28" s="44">
        <v>1263</v>
      </c>
      <c r="E28" s="44">
        <v>1263</v>
      </c>
      <c r="F28" s="44">
        <v>1263</v>
      </c>
      <c r="G28" s="44"/>
      <c r="H28" s="44"/>
      <c r="I28" s="44"/>
      <c r="J28" s="44"/>
      <c r="K28" s="44"/>
      <c r="L28" s="44"/>
      <c r="M28" s="44"/>
    </row>
    <row r="29" spans="1:13" s="28" customFormat="1" ht="15.6">
      <c r="A29" s="9" t="s">
        <v>36</v>
      </c>
      <c r="B29" s="44">
        <v>1313</v>
      </c>
      <c r="C29" s="44">
        <v>1313</v>
      </c>
      <c r="D29" s="44">
        <v>1313</v>
      </c>
      <c r="E29" s="44">
        <v>1313</v>
      </c>
      <c r="F29" s="44">
        <v>1313</v>
      </c>
      <c r="G29" s="44"/>
      <c r="H29" s="44"/>
      <c r="I29" s="44"/>
      <c r="J29" s="44"/>
      <c r="K29" s="44"/>
      <c r="L29" s="44"/>
      <c r="M29" s="44"/>
    </row>
    <row r="30" spans="1:13" s="28" customFormat="1" ht="15.6">
      <c r="A30" s="9" t="s">
        <v>376</v>
      </c>
      <c r="B30" s="44">
        <v>1141.9206632319947</v>
      </c>
      <c r="C30" s="44">
        <v>1141.9206632319947</v>
      </c>
      <c r="D30" s="44">
        <v>1141.9206632319947</v>
      </c>
      <c r="E30" s="44">
        <v>1141.9206632319947</v>
      </c>
      <c r="F30" s="44">
        <v>1141.9206632319947</v>
      </c>
      <c r="G30" s="44"/>
      <c r="H30" s="44"/>
      <c r="I30" s="44"/>
      <c r="J30" s="44"/>
      <c r="K30" s="44"/>
      <c r="L30" s="44"/>
      <c r="M30" s="44"/>
    </row>
    <row r="31" spans="1:13" s="28" customFormat="1" ht="15.6">
      <c r="A31" s="9" t="s">
        <v>377</v>
      </c>
      <c r="B31" s="44">
        <v>1458.0314377306859</v>
      </c>
      <c r="C31" s="44">
        <v>1458.0314377306859</v>
      </c>
      <c r="D31" s="44">
        <v>1458.0314377306859</v>
      </c>
      <c r="E31" s="44">
        <v>1458.0314377306859</v>
      </c>
      <c r="F31" s="44">
        <v>1458.0314377306859</v>
      </c>
      <c r="G31" s="44"/>
      <c r="H31" s="44"/>
      <c r="I31" s="44"/>
      <c r="J31" s="44"/>
      <c r="K31" s="44"/>
      <c r="L31" s="44"/>
      <c r="M31" s="44"/>
    </row>
    <row r="32" spans="1:13" s="28" customFormat="1" ht="15.6">
      <c r="A32" s="9" t="s">
        <v>317</v>
      </c>
      <c r="B32" s="44">
        <v>1736</v>
      </c>
      <c r="C32" s="44">
        <v>1736</v>
      </c>
      <c r="D32" s="44">
        <v>1736</v>
      </c>
      <c r="E32" s="44">
        <v>1736</v>
      </c>
      <c r="F32" s="44">
        <v>1736</v>
      </c>
      <c r="G32" s="44"/>
      <c r="H32" s="44"/>
      <c r="I32" s="44"/>
      <c r="J32" s="44"/>
      <c r="K32" s="44"/>
      <c r="L32" s="44"/>
      <c r="M32" s="44"/>
    </row>
    <row r="33" spans="1:13" s="28" customFormat="1" ht="15.6">
      <c r="A33" s="9" t="s">
        <v>176</v>
      </c>
      <c r="B33" s="44">
        <v>1247.7483106526711</v>
      </c>
      <c r="C33" s="44">
        <v>1247.7483106526711</v>
      </c>
      <c r="D33" s="44">
        <v>1247.7483106526711</v>
      </c>
      <c r="E33" s="44">
        <v>1247.7483106526711</v>
      </c>
      <c r="F33" s="44">
        <v>1247.7483106526711</v>
      </c>
      <c r="G33" s="44"/>
      <c r="H33" s="44"/>
      <c r="I33" s="44"/>
      <c r="J33" s="44"/>
      <c r="K33" s="44"/>
      <c r="L33" s="44"/>
      <c r="M33" s="44"/>
    </row>
    <row r="34" spans="1:13" s="28" customFormat="1" ht="15.6">
      <c r="A34" s="9" t="s">
        <v>37</v>
      </c>
      <c r="B34" s="44">
        <v>1200</v>
      </c>
      <c r="C34" s="44">
        <v>1200</v>
      </c>
      <c r="D34" s="44">
        <v>1200</v>
      </c>
      <c r="E34" s="44">
        <v>1200</v>
      </c>
      <c r="F34" s="44">
        <v>1200</v>
      </c>
      <c r="G34" s="44"/>
      <c r="H34" s="44"/>
      <c r="I34" s="44"/>
      <c r="J34" s="44"/>
      <c r="K34" s="44"/>
      <c r="L34" s="44"/>
      <c r="M34" s="44"/>
    </row>
    <row r="35" spans="1:13" s="28" customFormat="1" ht="15.6">
      <c r="A35" s="9" t="s">
        <v>202</v>
      </c>
      <c r="B35" s="44">
        <v>1900</v>
      </c>
      <c r="C35" s="44">
        <v>1900</v>
      </c>
      <c r="D35" s="44">
        <v>1900</v>
      </c>
      <c r="E35" s="44">
        <v>1900</v>
      </c>
      <c r="F35" s="44">
        <v>1900</v>
      </c>
      <c r="G35" s="44"/>
      <c r="H35" s="44"/>
      <c r="I35" s="44"/>
      <c r="J35" s="44"/>
      <c r="K35" s="44"/>
      <c r="L35" s="44"/>
      <c r="M35" s="44"/>
    </row>
    <row r="36" spans="1:13" s="28" customFormat="1" ht="15.6">
      <c r="A36" s="9" t="s">
        <v>294</v>
      </c>
      <c r="B36" s="53">
        <v>1454.8202817944048</v>
      </c>
      <c r="C36" s="44">
        <v>1454.8202817944048</v>
      </c>
      <c r="D36" s="44">
        <v>1454.8202817944048</v>
      </c>
      <c r="E36" s="44">
        <v>1454.8202817944048</v>
      </c>
      <c r="F36" s="44">
        <v>1454.8202817944048</v>
      </c>
      <c r="G36" s="44"/>
      <c r="H36" s="44"/>
      <c r="I36" s="44"/>
      <c r="J36" s="44"/>
      <c r="K36" s="44"/>
      <c r="L36" s="44"/>
      <c r="M36" s="44"/>
    </row>
    <row r="37" spans="1:13" s="28" customFormat="1" ht="15.6">
      <c r="A37" s="9" t="s">
        <v>290</v>
      </c>
      <c r="B37" s="44">
        <v>1237.375567034172</v>
      </c>
      <c r="C37" s="44">
        <v>1237.375567034172</v>
      </c>
      <c r="D37" s="44">
        <v>1237.375567034172</v>
      </c>
      <c r="E37" s="44">
        <v>1237.375567034172</v>
      </c>
      <c r="F37" s="44">
        <v>1237.375567034172</v>
      </c>
      <c r="G37" s="44"/>
      <c r="H37" s="44"/>
      <c r="I37" s="44"/>
      <c r="J37" s="44"/>
      <c r="K37" s="44"/>
      <c r="L37" s="44"/>
      <c r="M37" s="44"/>
    </row>
    <row r="38" spans="1:13" s="28" customFormat="1" ht="15.6">
      <c r="A38" s="9" t="s">
        <v>263</v>
      </c>
      <c r="B38" s="44">
        <v>1459</v>
      </c>
      <c r="C38" s="44">
        <v>1459</v>
      </c>
      <c r="D38" s="44">
        <v>1459</v>
      </c>
      <c r="E38" s="44">
        <v>1459</v>
      </c>
      <c r="F38" s="44">
        <v>1459</v>
      </c>
      <c r="G38" s="44"/>
      <c r="H38" s="44"/>
      <c r="I38" s="44"/>
      <c r="J38" s="44"/>
      <c r="K38" s="44"/>
      <c r="L38" s="44"/>
      <c r="M38" s="44"/>
    </row>
    <row r="39" spans="1:13" s="28" customFormat="1" ht="15.6">
      <c r="A39" s="9" t="s">
        <v>264</v>
      </c>
      <c r="B39" s="44">
        <v>1549.5561441852851</v>
      </c>
      <c r="C39" s="44">
        <v>1549.5561441852851</v>
      </c>
      <c r="D39" s="44">
        <v>1549.5561441852851</v>
      </c>
      <c r="E39" s="44">
        <v>1549.5561441852851</v>
      </c>
      <c r="F39" s="44">
        <v>1549.5561441852851</v>
      </c>
      <c r="G39" s="44"/>
      <c r="H39" s="44"/>
      <c r="I39" s="44"/>
      <c r="J39" s="44"/>
      <c r="K39" s="44"/>
      <c r="L39" s="44"/>
      <c r="M39" s="44"/>
    </row>
    <row r="40" spans="1:13" s="28" customFormat="1" ht="15.6">
      <c r="A40" s="9" t="s">
        <v>38</v>
      </c>
      <c r="B40" s="44">
        <v>1200</v>
      </c>
      <c r="C40" s="44">
        <v>1200</v>
      </c>
      <c r="D40" s="44">
        <v>1200</v>
      </c>
      <c r="E40" s="44">
        <v>1200</v>
      </c>
      <c r="F40" s="44">
        <v>1200</v>
      </c>
      <c r="G40" s="44"/>
      <c r="H40" s="44"/>
      <c r="I40" s="44"/>
      <c r="J40" s="44"/>
      <c r="K40" s="44"/>
      <c r="L40" s="44"/>
      <c r="M40" s="44"/>
    </row>
    <row r="41" spans="1:13" s="28" customFormat="1" ht="15.6">
      <c r="A41" s="9" t="s">
        <v>39</v>
      </c>
      <c r="B41" s="44">
        <v>1600</v>
      </c>
      <c r="C41" s="44">
        <v>1600</v>
      </c>
      <c r="D41" s="44">
        <v>1600</v>
      </c>
      <c r="E41" s="44">
        <v>1600</v>
      </c>
      <c r="F41" s="44">
        <v>1600</v>
      </c>
      <c r="G41" s="44"/>
      <c r="H41" s="44"/>
      <c r="I41" s="44"/>
      <c r="J41" s="44"/>
      <c r="K41" s="44"/>
      <c r="L41" s="44"/>
      <c r="M41" s="44"/>
    </row>
    <row r="42" spans="1:13" s="28" customFormat="1" ht="15.6">
      <c r="A42" s="9" t="s">
        <v>40</v>
      </c>
      <c r="B42" s="44">
        <v>1200</v>
      </c>
      <c r="C42" s="44">
        <v>1200</v>
      </c>
      <c r="D42" s="44">
        <v>1200</v>
      </c>
      <c r="E42" s="44">
        <v>1200</v>
      </c>
      <c r="F42" s="44">
        <v>1200</v>
      </c>
      <c r="G42" s="44"/>
      <c r="H42" s="44"/>
      <c r="I42" s="44"/>
      <c r="J42" s="44"/>
      <c r="K42" s="44"/>
      <c r="L42" s="44"/>
      <c r="M42" s="44"/>
    </row>
    <row r="43" spans="1:13" s="28" customFormat="1" ht="15.6">
      <c r="A43" s="14" t="s">
        <v>248</v>
      </c>
      <c r="B43" s="44">
        <v>1535.1259964850954</v>
      </c>
      <c r="C43" s="44">
        <v>1535.1259964850954</v>
      </c>
      <c r="D43" s="44">
        <v>1535.1259964850954</v>
      </c>
      <c r="E43" s="44">
        <v>1535.1259964850954</v>
      </c>
      <c r="F43" s="44">
        <v>1535.1259964850954</v>
      </c>
      <c r="G43" s="44"/>
      <c r="H43" s="44"/>
      <c r="I43" s="44"/>
      <c r="J43" s="44"/>
      <c r="K43" s="44"/>
      <c r="L43" s="44"/>
      <c r="M43" s="44"/>
    </row>
    <row r="44" spans="1:13" s="28" customFormat="1" ht="15.6">
      <c r="A44" s="9" t="s">
        <v>41</v>
      </c>
      <c r="B44" s="44">
        <v>1828.1238680080462</v>
      </c>
      <c r="C44" s="44">
        <v>1828.1238680080462</v>
      </c>
      <c r="D44" s="44">
        <v>1828.1238680080462</v>
      </c>
      <c r="E44" s="44">
        <v>1828.1238680080462</v>
      </c>
      <c r="F44" s="44">
        <v>1828.1238680080462</v>
      </c>
      <c r="G44" s="44"/>
      <c r="H44" s="44"/>
      <c r="I44" s="44"/>
      <c r="J44" s="44"/>
      <c r="K44" s="44"/>
      <c r="L44" s="44"/>
      <c r="M44" s="44"/>
    </row>
    <row r="45" spans="1:13" s="28" customFormat="1" ht="15.6">
      <c r="A45" s="9" t="s">
        <v>397</v>
      </c>
      <c r="B45" s="44">
        <v>1155.0288563285947</v>
      </c>
      <c r="C45" s="44">
        <v>1155.0288563285947</v>
      </c>
      <c r="D45" s="44">
        <v>1155.0288563285947</v>
      </c>
      <c r="E45" s="44">
        <v>1155.0288563285947</v>
      </c>
      <c r="F45" s="44">
        <v>1155.0288563285947</v>
      </c>
      <c r="G45" s="44"/>
      <c r="H45" s="44"/>
      <c r="I45" s="44"/>
      <c r="J45" s="44"/>
      <c r="K45" s="44"/>
      <c r="L45" s="44"/>
      <c r="M45" s="44"/>
    </row>
    <row r="46" spans="1:13" s="28" customFormat="1" ht="15.6">
      <c r="A46" s="9" t="s">
        <v>382</v>
      </c>
      <c r="B46" s="44">
        <v>1307.9623567247625</v>
      </c>
      <c r="C46" s="44">
        <v>1307.9623567247625</v>
      </c>
      <c r="D46" s="44">
        <v>1307.9623567247625</v>
      </c>
      <c r="E46" s="44">
        <v>1307.9623567247625</v>
      </c>
      <c r="F46" s="44">
        <v>1307.9623567247625</v>
      </c>
      <c r="G46" s="44"/>
      <c r="H46" s="44"/>
      <c r="I46" s="44"/>
      <c r="J46" s="44"/>
      <c r="K46" s="44"/>
      <c r="L46" s="44"/>
      <c r="M46" s="44"/>
    </row>
    <row r="47" spans="1:13" s="28" customFormat="1" ht="15.6">
      <c r="A47" s="9" t="s">
        <v>385</v>
      </c>
      <c r="B47" s="44">
        <v>1158</v>
      </c>
      <c r="C47" s="44">
        <v>1158</v>
      </c>
      <c r="D47" s="44">
        <v>1152.0156050853273</v>
      </c>
      <c r="E47" s="44">
        <v>1152.0156050853273</v>
      </c>
      <c r="F47" s="44">
        <v>1209.1731578805211</v>
      </c>
      <c r="G47" s="44"/>
      <c r="H47" s="44"/>
      <c r="I47" s="44"/>
      <c r="J47" s="44"/>
      <c r="K47" s="44"/>
      <c r="L47" s="44"/>
      <c r="M47" s="44"/>
    </row>
    <row r="48" spans="1:13" s="28" customFormat="1" ht="15.6">
      <c r="A48" s="9" t="s">
        <v>191</v>
      </c>
      <c r="B48" s="44">
        <v>1464.6863095901906</v>
      </c>
      <c r="C48" s="44">
        <v>1464.6863095901906</v>
      </c>
      <c r="D48" s="44">
        <v>1464.6863095901906</v>
      </c>
      <c r="E48" s="44">
        <v>1464.6863095901906</v>
      </c>
      <c r="F48" s="44">
        <v>1464.6863095901906</v>
      </c>
      <c r="G48" s="44"/>
      <c r="H48" s="44"/>
      <c r="I48" s="44"/>
      <c r="J48" s="44"/>
      <c r="K48" s="44"/>
      <c r="L48" s="44"/>
      <c r="M48" s="44"/>
    </row>
    <row r="49" spans="1:13" s="28" customFormat="1" ht="15.6">
      <c r="A49" s="9" t="s">
        <v>42</v>
      </c>
      <c r="B49" s="44">
        <v>1200</v>
      </c>
      <c r="C49" s="44">
        <v>1200</v>
      </c>
      <c r="D49" s="44">
        <v>1200</v>
      </c>
      <c r="E49" s="44">
        <v>1200</v>
      </c>
      <c r="F49" s="44">
        <v>1200</v>
      </c>
      <c r="G49" s="44"/>
      <c r="H49" s="44"/>
      <c r="I49" s="44"/>
      <c r="J49" s="44"/>
      <c r="K49" s="44"/>
      <c r="L49" s="44"/>
      <c r="M49" s="44"/>
    </row>
    <row r="50" spans="1:13" s="28" customFormat="1" ht="15.6">
      <c r="A50" s="9" t="s">
        <v>242</v>
      </c>
      <c r="B50" s="44">
        <v>1256</v>
      </c>
      <c r="C50" s="44">
        <v>1256</v>
      </c>
      <c r="D50" s="44">
        <v>1256</v>
      </c>
      <c r="E50" s="44">
        <v>1256</v>
      </c>
      <c r="F50" s="44">
        <v>1256</v>
      </c>
      <c r="G50" s="44"/>
      <c r="H50" s="44"/>
      <c r="I50" s="44"/>
      <c r="J50" s="44"/>
      <c r="K50" s="44"/>
      <c r="L50" s="44"/>
      <c r="M50" s="44"/>
    </row>
    <row r="51" spans="1:13" s="28" customFormat="1" ht="15.6">
      <c r="A51" s="9" t="s">
        <v>149</v>
      </c>
      <c r="B51" s="44">
        <v>1193</v>
      </c>
      <c r="C51" s="44">
        <v>1193</v>
      </c>
      <c r="D51" s="44">
        <v>1193</v>
      </c>
      <c r="E51" s="44">
        <v>1193</v>
      </c>
      <c r="F51" s="44">
        <v>1193</v>
      </c>
      <c r="G51" s="44"/>
      <c r="H51" s="44"/>
      <c r="I51" s="44"/>
      <c r="J51" s="44"/>
      <c r="K51" s="44"/>
      <c r="L51" s="44"/>
      <c r="M51" s="44"/>
    </row>
    <row r="52" spans="1:13" s="28" customFormat="1" ht="15.6">
      <c r="A52" s="9" t="s">
        <v>43</v>
      </c>
      <c r="B52" s="44">
        <v>1200</v>
      </c>
      <c r="C52" s="44">
        <v>1200</v>
      </c>
      <c r="D52" s="44">
        <v>1200</v>
      </c>
      <c r="E52" s="44">
        <v>1200</v>
      </c>
      <c r="F52" s="44">
        <v>1200</v>
      </c>
      <c r="G52" s="44"/>
      <c r="H52" s="44"/>
      <c r="I52" s="44"/>
      <c r="J52" s="44"/>
      <c r="K52" s="44"/>
      <c r="L52" s="44"/>
      <c r="M52" s="44"/>
    </row>
    <row r="53" spans="1:13" s="28" customFormat="1" ht="15.6">
      <c r="A53" s="9" t="s">
        <v>44</v>
      </c>
      <c r="B53" s="44">
        <v>1495.6421254096088</v>
      </c>
      <c r="C53" s="44">
        <v>1495.6421254096088</v>
      </c>
      <c r="D53" s="44">
        <v>1495.6421254096088</v>
      </c>
      <c r="E53" s="44">
        <v>1495.6421254096088</v>
      </c>
      <c r="F53" s="44">
        <v>1495.6421254096088</v>
      </c>
      <c r="G53" s="44"/>
      <c r="H53" s="44"/>
      <c r="I53" s="44"/>
      <c r="J53" s="44"/>
      <c r="K53" s="44"/>
      <c r="L53" s="44"/>
      <c r="M53" s="44"/>
    </row>
    <row r="54" spans="1:13" s="28" customFormat="1" ht="15.6">
      <c r="A54" s="9" t="s">
        <v>194</v>
      </c>
      <c r="B54" s="44">
        <v>1744</v>
      </c>
      <c r="C54" s="44">
        <v>1744</v>
      </c>
      <c r="D54" s="44">
        <v>1744</v>
      </c>
      <c r="E54" s="44">
        <v>1744</v>
      </c>
      <c r="F54" s="44">
        <v>1744</v>
      </c>
      <c r="G54" s="44"/>
      <c r="H54" s="44"/>
      <c r="I54" s="44"/>
      <c r="J54" s="44"/>
      <c r="K54" s="44"/>
      <c r="L54" s="44"/>
      <c r="M54" s="44"/>
    </row>
    <row r="55" spans="1:13" s="28" customFormat="1" ht="15.6">
      <c r="A55" s="9" t="s">
        <v>45</v>
      </c>
      <c r="B55" s="44">
        <v>1900</v>
      </c>
      <c r="C55" s="44">
        <v>1900</v>
      </c>
      <c r="D55" s="44">
        <v>1900</v>
      </c>
      <c r="E55" s="44">
        <v>1900</v>
      </c>
      <c r="F55" s="44">
        <v>1900</v>
      </c>
      <c r="G55" s="44"/>
      <c r="H55" s="44"/>
      <c r="I55" s="44"/>
      <c r="J55" s="44"/>
      <c r="K55" s="44"/>
      <c r="L55" s="44"/>
      <c r="M55" s="44"/>
    </row>
    <row r="56" spans="1:13" s="28" customFormat="1" ht="15.6">
      <c r="A56" s="9" t="s">
        <v>356</v>
      </c>
      <c r="B56" s="44">
        <v>1397</v>
      </c>
      <c r="C56" s="44">
        <v>1397</v>
      </c>
      <c r="D56" s="44">
        <v>1409.4196130189039</v>
      </c>
      <c r="E56" s="44">
        <v>1409.4196130189039</v>
      </c>
      <c r="F56" s="44">
        <v>1409.4196130189039</v>
      </c>
      <c r="G56" s="44"/>
      <c r="H56" s="44"/>
      <c r="I56" s="44"/>
      <c r="J56" s="44"/>
      <c r="K56" s="44"/>
      <c r="L56" s="44"/>
      <c r="M56" s="44"/>
    </row>
    <row r="57" spans="1:13" s="28" customFormat="1" ht="15.6">
      <c r="A57" s="9" t="s">
        <v>46</v>
      </c>
      <c r="B57" s="44">
        <v>1391</v>
      </c>
      <c r="C57" s="44">
        <v>1391</v>
      </c>
      <c r="D57" s="44">
        <v>1356.2538667287481</v>
      </c>
      <c r="E57" s="44">
        <v>1356.2538667287481</v>
      </c>
      <c r="F57" s="44">
        <v>1356.2538667287481</v>
      </c>
      <c r="G57" s="44"/>
      <c r="H57" s="44"/>
      <c r="I57" s="44"/>
      <c r="J57" s="44"/>
      <c r="K57" s="44"/>
      <c r="L57" s="44"/>
      <c r="M57" s="44"/>
    </row>
    <row r="58" spans="1:13" s="28" customFormat="1" ht="15.6">
      <c r="A58" s="9" t="s">
        <v>47</v>
      </c>
      <c r="B58" s="44">
        <v>1400</v>
      </c>
      <c r="C58" s="44">
        <v>1400</v>
      </c>
      <c r="D58" s="44">
        <v>1400</v>
      </c>
      <c r="E58" s="44">
        <v>1400</v>
      </c>
      <c r="F58" s="44">
        <v>1400</v>
      </c>
      <c r="G58" s="44"/>
      <c r="H58" s="44"/>
      <c r="I58" s="44"/>
      <c r="J58" s="44"/>
      <c r="K58" s="44"/>
      <c r="L58" s="44"/>
      <c r="M58" s="44"/>
    </row>
    <row r="59" spans="1:13" s="28" customFormat="1" ht="15.6">
      <c r="A59" s="9" t="s">
        <v>147</v>
      </c>
      <c r="B59" s="44">
        <v>1256.0306573963219</v>
      </c>
      <c r="C59" s="44">
        <v>1256.0306573963219</v>
      </c>
      <c r="D59" s="44">
        <v>1256.0306573963219</v>
      </c>
      <c r="E59" s="44">
        <v>1256.0306573963219</v>
      </c>
      <c r="F59" s="44">
        <v>1256.0306573963219</v>
      </c>
      <c r="G59" s="44"/>
      <c r="H59" s="44"/>
      <c r="I59" s="44"/>
      <c r="J59" s="44"/>
      <c r="K59" s="44"/>
      <c r="L59" s="44"/>
      <c r="M59" s="44"/>
    </row>
    <row r="60" spans="1:13" s="28" customFormat="1" ht="15.6">
      <c r="A60" s="9" t="s">
        <v>299</v>
      </c>
      <c r="B60" s="44">
        <v>1432.1291244912761</v>
      </c>
      <c r="C60" s="44">
        <v>1432.1291244912761</v>
      </c>
      <c r="D60" s="44">
        <v>1446.2418087486526</v>
      </c>
      <c r="E60" s="44">
        <v>1446.2418087486526</v>
      </c>
      <c r="F60" s="44">
        <v>1446.2418087486526</v>
      </c>
      <c r="G60" s="44"/>
      <c r="H60" s="44"/>
      <c r="I60" s="44"/>
      <c r="J60" s="44"/>
      <c r="K60" s="44"/>
      <c r="L60" s="44"/>
      <c r="M60" s="44"/>
    </row>
    <row r="61" spans="1:13" s="28" customFormat="1" ht="15.6">
      <c r="A61" s="9" t="s">
        <v>292</v>
      </c>
      <c r="B61" s="44">
        <v>1203.5174039261801</v>
      </c>
      <c r="C61" s="44">
        <v>1203.5174039261801</v>
      </c>
      <c r="D61" s="44">
        <v>1203.5174039261801</v>
      </c>
      <c r="E61" s="44">
        <v>1203.5174039261801</v>
      </c>
      <c r="F61" s="44">
        <v>1203.5174039261801</v>
      </c>
      <c r="G61" s="44"/>
      <c r="H61" s="44"/>
      <c r="I61" s="44"/>
      <c r="J61" s="44"/>
      <c r="K61" s="44"/>
      <c r="L61" s="44"/>
      <c r="M61" s="44"/>
    </row>
    <row r="62" spans="1:13" s="28" customFormat="1" ht="15.6">
      <c r="A62" s="9" t="s">
        <v>283</v>
      </c>
      <c r="B62" s="44">
        <v>1163</v>
      </c>
      <c r="C62" s="44">
        <v>1163</v>
      </c>
      <c r="D62" s="44">
        <v>1163</v>
      </c>
      <c r="E62" s="44">
        <v>1163</v>
      </c>
      <c r="F62" s="44">
        <v>1163</v>
      </c>
      <c r="G62" s="44"/>
      <c r="H62" s="44"/>
      <c r="I62" s="44"/>
      <c r="J62" s="44"/>
      <c r="K62" s="44"/>
      <c r="L62" s="44"/>
      <c r="M62" s="44"/>
    </row>
    <row r="63" spans="1:13" s="28" customFormat="1" ht="15.6">
      <c r="A63" s="9" t="s">
        <v>48</v>
      </c>
      <c r="B63" s="44">
        <v>1200</v>
      </c>
      <c r="C63" s="44">
        <v>1200</v>
      </c>
      <c r="D63" s="44">
        <v>1200</v>
      </c>
      <c r="E63" s="44">
        <v>1200</v>
      </c>
      <c r="F63" s="44">
        <v>1200</v>
      </c>
      <c r="G63" s="44"/>
      <c r="H63" s="44"/>
      <c r="I63" s="44"/>
      <c r="J63" s="44"/>
      <c r="K63" s="44"/>
      <c r="L63" s="44"/>
      <c r="M63" s="44"/>
    </row>
    <row r="64" spans="1:13" s="28" customFormat="1" ht="15.6">
      <c r="A64" s="9" t="s">
        <v>196</v>
      </c>
      <c r="B64" s="44">
        <v>1333</v>
      </c>
      <c r="C64" s="44">
        <v>1333</v>
      </c>
      <c r="D64" s="44">
        <v>1333</v>
      </c>
      <c r="E64" s="44">
        <v>1333</v>
      </c>
      <c r="F64" s="44">
        <v>1333</v>
      </c>
      <c r="G64" s="44"/>
      <c r="H64" s="44"/>
      <c r="I64" s="44"/>
      <c r="J64" s="44"/>
      <c r="K64" s="44"/>
      <c r="L64" s="44"/>
      <c r="M64" s="44"/>
    </row>
    <row r="65" spans="1:13" s="28" customFormat="1" ht="15.6">
      <c r="A65" s="9" t="s">
        <v>374</v>
      </c>
      <c r="B65" s="44">
        <v>1326.2950964345096</v>
      </c>
      <c r="C65" s="44">
        <v>1326.2950964345096</v>
      </c>
      <c r="D65" s="44">
        <v>1326.2950964345096</v>
      </c>
      <c r="E65" s="44">
        <v>1326.2950964345096</v>
      </c>
      <c r="F65" s="44">
        <v>1326.2950964345096</v>
      </c>
      <c r="G65" s="44"/>
      <c r="H65" s="44"/>
      <c r="I65" s="44"/>
      <c r="J65" s="44"/>
      <c r="K65" s="44"/>
      <c r="L65" s="44"/>
      <c r="M65" s="44"/>
    </row>
    <row r="66" spans="1:13" s="28" customFormat="1" ht="15.6">
      <c r="A66" s="9" t="s">
        <v>296</v>
      </c>
      <c r="B66" s="44">
        <v>1718</v>
      </c>
      <c r="C66" s="44">
        <v>1718</v>
      </c>
      <c r="D66" s="44">
        <v>1718</v>
      </c>
      <c r="E66" s="44">
        <v>1718</v>
      </c>
      <c r="F66" s="44">
        <v>1718</v>
      </c>
      <c r="G66" s="44"/>
      <c r="H66" s="44"/>
      <c r="I66" s="44"/>
      <c r="J66" s="44"/>
      <c r="K66" s="44"/>
      <c r="L66" s="44"/>
      <c r="M66" s="44"/>
    </row>
    <row r="67" spans="1:13" s="28" customFormat="1" ht="15.6">
      <c r="A67" s="9" t="s">
        <v>49</v>
      </c>
      <c r="B67" s="44">
        <v>1245</v>
      </c>
      <c r="C67" s="44">
        <v>1245</v>
      </c>
      <c r="D67" s="44">
        <v>1245</v>
      </c>
      <c r="E67" s="44">
        <v>1245</v>
      </c>
      <c r="F67" s="44">
        <v>1245</v>
      </c>
      <c r="G67" s="44"/>
      <c r="H67" s="44"/>
      <c r="I67" s="44"/>
      <c r="J67" s="44"/>
      <c r="K67" s="44"/>
      <c r="L67" s="44"/>
      <c r="M67" s="44"/>
    </row>
    <row r="68" spans="1:13" s="28" customFormat="1" ht="15.6">
      <c r="A68" s="9" t="s">
        <v>50</v>
      </c>
      <c r="B68" s="44">
        <v>1622</v>
      </c>
      <c r="C68" s="44">
        <v>1622</v>
      </c>
      <c r="D68" s="44">
        <v>1622</v>
      </c>
      <c r="E68" s="44">
        <v>1622</v>
      </c>
      <c r="F68" s="44">
        <v>1622</v>
      </c>
      <c r="G68" s="44"/>
      <c r="H68" s="44"/>
      <c r="I68" s="44"/>
      <c r="J68" s="44"/>
      <c r="K68" s="44"/>
      <c r="L68" s="44"/>
      <c r="M68" s="44"/>
    </row>
    <row r="69" spans="1:13" s="28" customFormat="1" ht="15.6">
      <c r="A69" s="9" t="s">
        <v>51</v>
      </c>
      <c r="B69" s="44">
        <v>1200</v>
      </c>
      <c r="C69" s="44">
        <v>1200</v>
      </c>
      <c r="D69" s="44">
        <v>1200</v>
      </c>
      <c r="E69" s="44">
        <v>1200</v>
      </c>
      <c r="F69" s="44">
        <v>1200</v>
      </c>
      <c r="G69" s="44"/>
      <c r="H69" s="44"/>
      <c r="I69" s="44"/>
      <c r="J69" s="44"/>
      <c r="K69" s="44"/>
      <c r="L69" s="44"/>
      <c r="M69" s="44"/>
    </row>
    <row r="70" spans="1:13" s="28" customFormat="1" ht="15.6">
      <c r="A70" s="9" t="s">
        <v>52</v>
      </c>
      <c r="B70" s="44">
        <v>1800</v>
      </c>
      <c r="C70" s="44">
        <v>1800</v>
      </c>
      <c r="D70" s="44">
        <v>1800</v>
      </c>
      <c r="E70" s="44">
        <v>1800</v>
      </c>
      <c r="F70" s="44">
        <v>1800</v>
      </c>
      <c r="G70" s="44"/>
      <c r="H70" s="44"/>
      <c r="I70" s="44"/>
      <c r="J70" s="44"/>
      <c r="K70" s="44"/>
      <c r="L70" s="44"/>
      <c r="M70" s="44"/>
    </row>
    <row r="71" spans="1:13" s="28" customFormat="1" ht="15.6">
      <c r="A71" s="9" t="s">
        <v>53</v>
      </c>
      <c r="B71" s="44">
        <v>1548</v>
      </c>
      <c r="C71" s="44">
        <v>1548</v>
      </c>
      <c r="D71" s="44">
        <v>1553.8860488554972</v>
      </c>
      <c r="E71" s="44">
        <v>1553.8860488554972</v>
      </c>
      <c r="F71" s="44">
        <v>1553.8860488554972</v>
      </c>
      <c r="G71" s="44"/>
      <c r="H71" s="44"/>
      <c r="I71" s="44"/>
      <c r="J71" s="44"/>
      <c r="K71" s="44"/>
      <c r="L71" s="44"/>
      <c r="M71" s="44"/>
    </row>
    <row r="72" spans="1:13" s="28" customFormat="1" ht="15.6">
      <c r="A72" s="9" t="s">
        <v>247</v>
      </c>
      <c r="B72" s="44">
        <v>1218.6956180993975</v>
      </c>
      <c r="C72" s="44">
        <v>1218.6956180993975</v>
      </c>
      <c r="D72" s="44">
        <v>1218.6956180993975</v>
      </c>
      <c r="E72" s="44">
        <v>1218.6956180993975</v>
      </c>
      <c r="F72" s="44">
        <v>1218.6956180993975</v>
      </c>
      <c r="G72" s="44"/>
      <c r="H72" s="44"/>
      <c r="I72" s="44"/>
      <c r="J72" s="44"/>
      <c r="K72" s="44"/>
      <c r="L72" s="44"/>
      <c r="M72" s="44"/>
    </row>
    <row r="73" spans="1:13" s="28" customFormat="1" ht="15.6">
      <c r="A73" s="9" t="s">
        <v>54</v>
      </c>
      <c r="B73" s="44">
        <v>1417.2763618212887</v>
      </c>
      <c r="C73" s="44">
        <v>1417.2763618212887</v>
      </c>
      <c r="D73" s="44">
        <v>1417.2763618212887</v>
      </c>
      <c r="E73" s="44">
        <v>1417.2763618212887</v>
      </c>
      <c r="F73" s="44">
        <v>1417.2763618212887</v>
      </c>
      <c r="G73" s="44"/>
      <c r="H73" s="44"/>
      <c r="I73" s="44"/>
      <c r="J73" s="44"/>
      <c r="K73" s="44"/>
      <c r="L73" s="44"/>
      <c r="M73" s="44"/>
    </row>
    <row r="74" spans="1:13" s="28" customFormat="1" ht="15.6">
      <c r="A74" s="9" t="s">
        <v>285</v>
      </c>
      <c r="B74" s="44">
        <v>1114.7235557416309</v>
      </c>
      <c r="C74" s="44">
        <v>1114.7235557416309</v>
      </c>
      <c r="D74" s="44">
        <v>1114.7235557416309</v>
      </c>
      <c r="E74" s="44">
        <v>1114.7235557416309</v>
      </c>
      <c r="F74" s="44">
        <v>1114.7235557416309</v>
      </c>
      <c r="G74" s="44"/>
      <c r="H74" s="44"/>
      <c r="I74" s="44"/>
      <c r="J74" s="44"/>
      <c r="K74" s="44"/>
      <c r="L74" s="44"/>
      <c r="M74" s="44"/>
    </row>
    <row r="75" spans="1:13" s="28" customFormat="1" ht="15.6">
      <c r="A75" s="9" t="s">
        <v>318</v>
      </c>
      <c r="B75" s="44">
        <v>1407.117813862762</v>
      </c>
      <c r="C75" s="44">
        <v>1407.117813862762</v>
      </c>
      <c r="D75" s="44">
        <v>1407.117813862762</v>
      </c>
      <c r="E75" s="44">
        <v>1407.117813862762</v>
      </c>
      <c r="F75" s="44">
        <v>1407.117813862762</v>
      </c>
      <c r="G75" s="44"/>
      <c r="H75" s="44"/>
      <c r="I75" s="44"/>
      <c r="J75" s="44"/>
      <c r="K75" s="44"/>
      <c r="L75" s="44"/>
      <c r="M75" s="44"/>
    </row>
    <row r="76" spans="1:13" s="28" customFormat="1" ht="15.6">
      <c r="A76" s="9" t="s">
        <v>266</v>
      </c>
      <c r="B76" s="44">
        <v>1233</v>
      </c>
      <c r="C76" s="44">
        <v>1233</v>
      </c>
      <c r="D76" s="44">
        <v>1233</v>
      </c>
      <c r="E76" s="44">
        <v>1233</v>
      </c>
      <c r="F76" s="44">
        <v>1233</v>
      </c>
      <c r="G76" s="44"/>
      <c r="H76" s="44"/>
      <c r="I76" s="44"/>
      <c r="J76" s="44"/>
      <c r="K76" s="44"/>
      <c r="L76" s="44"/>
      <c r="M76" s="44"/>
    </row>
    <row r="77" spans="1:13" s="28" customFormat="1" ht="15.6">
      <c r="A77" s="9" t="s">
        <v>55</v>
      </c>
      <c r="B77" s="44">
        <v>1485.2195836512149</v>
      </c>
      <c r="C77" s="44">
        <v>1485.2195836512149</v>
      </c>
      <c r="D77" s="44">
        <v>1485.2195836512149</v>
      </c>
      <c r="E77" s="44">
        <v>1485.2195836512149</v>
      </c>
      <c r="F77" s="44">
        <v>1485.2195836512149</v>
      </c>
      <c r="G77" s="44"/>
      <c r="H77" s="44"/>
      <c r="I77" s="44"/>
      <c r="J77" s="44"/>
      <c r="K77" s="44"/>
      <c r="L77" s="44"/>
      <c r="M77" s="44"/>
    </row>
    <row r="78" spans="1:13" s="28" customFormat="1" ht="15.6">
      <c r="A78" s="9" t="s">
        <v>391</v>
      </c>
      <c r="B78" s="44">
        <v>1467</v>
      </c>
      <c r="C78" s="44">
        <v>1467</v>
      </c>
      <c r="D78" s="44">
        <v>1466.2696461108569</v>
      </c>
      <c r="E78" s="44">
        <v>1466.2696461108569</v>
      </c>
      <c r="F78" s="44">
        <v>1466.2696461108569</v>
      </c>
      <c r="G78" s="44"/>
      <c r="H78" s="44"/>
      <c r="I78" s="44"/>
      <c r="J78" s="44"/>
      <c r="K78" s="44"/>
      <c r="L78" s="44"/>
      <c r="M78" s="44"/>
    </row>
    <row r="79" spans="1:13" s="28" customFormat="1" ht="15.6">
      <c r="A79" s="9" t="s">
        <v>307</v>
      </c>
      <c r="B79" s="44">
        <v>1157.1615952463899</v>
      </c>
      <c r="C79" s="44">
        <v>1157.1615952463899</v>
      </c>
      <c r="D79" s="44">
        <v>1157.1615952463899</v>
      </c>
      <c r="E79" s="44">
        <v>1157.1615952463899</v>
      </c>
      <c r="F79" s="44">
        <v>1157.1615952463899</v>
      </c>
      <c r="G79" s="44"/>
      <c r="H79" s="44"/>
      <c r="I79" s="44"/>
      <c r="J79" s="44"/>
      <c r="K79" s="44"/>
      <c r="L79" s="44"/>
      <c r="M79" s="44"/>
    </row>
    <row r="80" spans="1:13" s="28" customFormat="1" ht="15.6">
      <c r="A80" s="9" t="s">
        <v>267</v>
      </c>
      <c r="B80" s="44">
        <v>1613.6824550360675</v>
      </c>
      <c r="C80" s="44">
        <v>1613.6824550360675</v>
      </c>
      <c r="D80" s="44">
        <v>1519.1851510596925</v>
      </c>
      <c r="E80" s="44">
        <v>1519.1851510596925</v>
      </c>
      <c r="F80" s="44">
        <v>1519.1851510596925</v>
      </c>
      <c r="G80" s="44"/>
      <c r="H80" s="44"/>
      <c r="I80" s="44"/>
      <c r="J80" s="44"/>
      <c r="K80" s="44"/>
      <c r="L80" s="44"/>
      <c r="M80" s="44"/>
    </row>
    <row r="81" spans="1:13" s="28" customFormat="1" ht="15.6">
      <c r="A81" s="9" t="s">
        <v>165</v>
      </c>
      <c r="B81" s="44">
        <v>1438</v>
      </c>
      <c r="C81" s="44">
        <v>1438</v>
      </c>
      <c r="D81" s="44">
        <v>1438</v>
      </c>
      <c r="E81" s="44">
        <v>1438</v>
      </c>
      <c r="F81" s="44">
        <v>1438</v>
      </c>
      <c r="G81" s="44"/>
      <c r="H81" s="44"/>
      <c r="I81" s="44"/>
      <c r="J81" s="44"/>
      <c r="K81" s="44"/>
      <c r="L81" s="44"/>
      <c r="M81" s="44"/>
    </row>
    <row r="82" spans="1:13" s="28" customFormat="1" ht="15.6">
      <c r="A82" s="9" t="s">
        <v>388</v>
      </c>
      <c r="B82" s="44">
        <v>1263.4057432203563</v>
      </c>
      <c r="C82" s="44">
        <v>1263.4057432203563</v>
      </c>
      <c r="D82" s="44">
        <v>1263.4057432203563</v>
      </c>
      <c r="E82" s="44">
        <v>1263.4057432203563</v>
      </c>
      <c r="F82" s="44">
        <v>1263.4057432203563</v>
      </c>
      <c r="G82" s="44"/>
      <c r="H82" s="44"/>
      <c r="I82" s="44"/>
      <c r="J82" s="44"/>
      <c r="K82" s="44"/>
      <c r="L82" s="44"/>
      <c r="M82" s="44"/>
    </row>
    <row r="83" spans="1:13" s="28" customFormat="1" ht="15.6">
      <c r="A83" s="9" t="s">
        <v>259</v>
      </c>
      <c r="B83" s="44">
        <v>1131.3475433142012</v>
      </c>
      <c r="C83" s="44">
        <v>1131.3475433142012</v>
      </c>
      <c r="D83" s="44">
        <v>1131.3475433142012</v>
      </c>
      <c r="E83" s="44">
        <v>1131.3475433142012</v>
      </c>
      <c r="F83" s="44">
        <v>1131.3475433142012</v>
      </c>
      <c r="G83" s="44"/>
      <c r="H83" s="44"/>
      <c r="I83" s="44"/>
      <c r="J83" s="44"/>
      <c r="K83" s="44"/>
      <c r="L83" s="44"/>
      <c r="M83" s="44"/>
    </row>
    <row r="84" spans="1:13" s="28" customFormat="1" ht="15.6">
      <c r="A84" s="9" t="s">
        <v>200</v>
      </c>
      <c r="B84" s="44">
        <v>1205.0379611379888</v>
      </c>
      <c r="C84" s="44">
        <v>1205.0379611379888</v>
      </c>
      <c r="D84" s="44">
        <v>1205.0379611379888</v>
      </c>
      <c r="E84" s="44">
        <v>1205.0379611379888</v>
      </c>
      <c r="F84" s="44">
        <v>1205.0379611379888</v>
      </c>
      <c r="G84" s="44"/>
      <c r="H84" s="44"/>
      <c r="I84" s="44"/>
      <c r="J84" s="44"/>
      <c r="K84" s="44"/>
      <c r="L84" s="44"/>
      <c r="M84" s="44"/>
    </row>
    <row r="85" spans="1:13" s="28" customFormat="1" ht="15.6">
      <c r="A85" s="9" t="s">
        <v>284</v>
      </c>
      <c r="B85" s="44">
        <v>1174.8690735622724</v>
      </c>
      <c r="C85" s="44">
        <v>1174.8690735622724</v>
      </c>
      <c r="D85" s="44">
        <v>1174.8690735622724</v>
      </c>
      <c r="E85" s="44">
        <v>1174.8690735622724</v>
      </c>
      <c r="F85" s="44">
        <v>1174.8690735622724</v>
      </c>
      <c r="G85" s="44"/>
      <c r="H85" s="44"/>
      <c r="I85" s="44"/>
      <c r="J85" s="44"/>
      <c r="K85" s="44"/>
      <c r="L85" s="44"/>
      <c r="M85" s="44"/>
    </row>
    <row r="86" spans="1:13" s="28" customFormat="1" ht="15.6">
      <c r="A86" s="9" t="s">
        <v>314</v>
      </c>
      <c r="B86" s="44">
        <v>1416</v>
      </c>
      <c r="C86" s="44">
        <v>1416</v>
      </c>
      <c r="D86" s="44">
        <v>1495.0070116663503</v>
      </c>
      <c r="E86" s="44">
        <v>1495.0070116663503</v>
      </c>
      <c r="F86" s="44">
        <v>1495.0070116663503</v>
      </c>
      <c r="G86" s="44"/>
      <c r="H86" s="44"/>
      <c r="I86" s="44"/>
      <c r="J86" s="44"/>
      <c r="K86" s="44"/>
      <c r="L86" s="44"/>
      <c r="M86" s="44"/>
    </row>
    <row r="87" spans="1:13" s="28" customFormat="1" ht="15.6">
      <c r="A87" s="9" t="s">
        <v>337</v>
      </c>
      <c r="B87" s="44">
        <v>1356.1032788051605</v>
      </c>
      <c r="C87" s="44">
        <v>1356.1032788051605</v>
      </c>
      <c r="D87" s="44">
        <v>1343.5999076644966</v>
      </c>
      <c r="E87" s="44">
        <v>1343.5999076644966</v>
      </c>
      <c r="F87" s="44">
        <v>1329.3139966692311</v>
      </c>
      <c r="G87" s="44"/>
      <c r="H87" s="44"/>
      <c r="I87" s="44"/>
      <c r="J87" s="44"/>
      <c r="K87" s="44"/>
      <c r="L87" s="44"/>
      <c r="M87" s="44"/>
    </row>
    <row r="88" spans="1:13" s="28" customFormat="1" ht="15.6">
      <c r="A88" s="9" t="s">
        <v>56</v>
      </c>
      <c r="B88" s="44">
        <v>1200</v>
      </c>
      <c r="C88" s="44">
        <v>1200</v>
      </c>
      <c r="D88" s="44">
        <v>1200</v>
      </c>
      <c r="E88" s="44">
        <v>1200</v>
      </c>
      <c r="F88" s="44">
        <v>1200</v>
      </c>
      <c r="G88" s="44"/>
      <c r="H88" s="44"/>
      <c r="I88" s="44"/>
      <c r="J88" s="44"/>
      <c r="K88" s="44"/>
      <c r="L88" s="44"/>
      <c r="M88" s="44"/>
    </row>
    <row r="89" spans="1:13" s="28" customFormat="1" ht="15.6">
      <c r="A89" s="9" t="s">
        <v>57</v>
      </c>
      <c r="B89" s="44">
        <v>1900</v>
      </c>
      <c r="C89" s="44">
        <v>1900</v>
      </c>
      <c r="D89" s="44">
        <v>1900</v>
      </c>
      <c r="E89" s="44">
        <v>1900</v>
      </c>
      <c r="F89" s="44">
        <v>1900</v>
      </c>
      <c r="G89" s="44"/>
      <c r="H89" s="44"/>
      <c r="I89" s="44"/>
      <c r="J89" s="44"/>
      <c r="K89" s="44"/>
      <c r="L89" s="44"/>
      <c r="M89" s="44"/>
    </row>
    <row r="90" spans="1:13" s="28" customFormat="1" ht="15.6">
      <c r="A90" s="9" t="s">
        <v>392</v>
      </c>
      <c r="B90" s="44">
        <v>1253</v>
      </c>
      <c r="C90" s="44">
        <v>1253</v>
      </c>
      <c r="D90" s="44">
        <v>1289.6594753491315</v>
      </c>
      <c r="E90" s="44">
        <v>1289.6594753491315</v>
      </c>
      <c r="F90" s="44">
        <v>1289.6594753491315</v>
      </c>
      <c r="G90" s="44"/>
      <c r="H90" s="44"/>
      <c r="I90" s="44"/>
      <c r="J90" s="44"/>
      <c r="K90" s="44"/>
      <c r="L90" s="44"/>
      <c r="M90" s="44"/>
    </row>
    <row r="91" spans="1:13" s="28" customFormat="1" ht="15.6">
      <c r="A91" s="9" t="s">
        <v>173</v>
      </c>
      <c r="B91" s="44">
        <v>1193.0232326107543</v>
      </c>
      <c r="C91" s="44">
        <v>1193.0232326107543</v>
      </c>
      <c r="D91" s="44">
        <v>1193.0232326107543</v>
      </c>
      <c r="E91" s="44">
        <v>1193.0232326107543</v>
      </c>
      <c r="F91" s="44">
        <v>1193.0232326107543</v>
      </c>
      <c r="G91" s="44"/>
      <c r="H91" s="44"/>
      <c r="I91" s="44"/>
      <c r="J91" s="44"/>
      <c r="K91" s="44"/>
      <c r="L91" s="44"/>
      <c r="M91" s="44"/>
    </row>
    <row r="92" spans="1:13" s="28" customFormat="1" ht="15.6">
      <c r="A92" s="9" t="s">
        <v>295</v>
      </c>
      <c r="B92" s="44">
        <v>1202.1548057224379</v>
      </c>
      <c r="C92" s="44">
        <v>1202.1548057224379</v>
      </c>
      <c r="D92" s="44">
        <v>1202.1548057224379</v>
      </c>
      <c r="E92" s="44">
        <v>1218</v>
      </c>
      <c r="F92" s="44">
        <v>1218</v>
      </c>
      <c r="G92" s="44"/>
      <c r="H92" s="44"/>
      <c r="I92" s="44"/>
      <c r="J92" s="44"/>
      <c r="K92" s="44"/>
      <c r="L92" s="44"/>
      <c r="M92" s="44"/>
    </row>
    <row r="93" spans="1:13" s="28" customFormat="1" ht="15.6">
      <c r="A93" s="9" t="s">
        <v>58</v>
      </c>
      <c r="B93" s="44">
        <v>1681.2547524033284</v>
      </c>
      <c r="C93" s="44">
        <v>1681.2547524033284</v>
      </c>
      <c r="D93" s="44">
        <v>1669.4828853057252</v>
      </c>
      <c r="E93" s="44">
        <v>1669.4828853057252</v>
      </c>
      <c r="F93" s="44">
        <v>1669.4828853057252</v>
      </c>
      <c r="G93" s="44"/>
      <c r="H93" s="44"/>
      <c r="I93" s="44"/>
      <c r="J93" s="44"/>
      <c r="K93" s="44"/>
      <c r="L93" s="44"/>
      <c r="M93" s="44"/>
    </row>
    <row r="94" spans="1:13" s="28" customFormat="1" ht="15.6">
      <c r="A94" s="9" t="s">
        <v>59</v>
      </c>
      <c r="B94" s="44">
        <v>1200</v>
      </c>
      <c r="C94" s="44">
        <v>1200</v>
      </c>
      <c r="D94" s="44">
        <v>1200</v>
      </c>
      <c r="E94" s="44">
        <v>1200</v>
      </c>
      <c r="F94" s="44">
        <v>1200</v>
      </c>
      <c r="G94" s="44"/>
      <c r="H94" s="44"/>
      <c r="I94" s="44"/>
      <c r="J94" s="44"/>
      <c r="K94" s="44"/>
      <c r="L94" s="44"/>
      <c r="M94" s="44"/>
    </row>
    <row r="95" spans="1:13" s="28" customFormat="1" ht="15.6">
      <c r="A95" s="9" t="s">
        <v>60</v>
      </c>
      <c r="B95" s="44">
        <v>1781.102852414245</v>
      </c>
      <c r="C95" s="44">
        <v>1781.102852414245</v>
      </c>
      <c r="D95" s="44">
        <v>1781.102852414245</v>
      </c>
      <c r="E95" s="44">
        <v>1781.102852414245</v>
      </c>
      <c r="F95" s="44">
        <v>1781.102852414245</v>
      </c>
      <c r="G95" s="44"/>
      <c r="H95" s="44"/>
      <c r="I95" s="44"/>
      <c r="J95" s="44"/>
      <c r="K95" s="44"/>
      <c r="L95" s="44"/>
      <c r="M95" s="44"/>
    </row>
    <row r="96" spans="1:13" s="28" customFormat="1" ht="15.6">
      <c r="A96" s="9" t="s">
        <v>61</v>
      </c>
      <c r="B96" s="44">
        <v>1262.2026921774611</v>
      </c>
      <c r="C96" s="44">
        <v>1262.2026921774611</v>
      </c>
      <c r="D96" s="44">
        <v>1262.2026921774611</v>
      </c>
      <c r="E96" s="44">
        <v>1262.2026921774611</v>
      </c>
      <c r="F96" s="44">
        <v>1262.2026921774611</v>
      </c>
      <c r="G96" s="44"/>
      <c r="H96" s="44"/>
      <c r="I96" s="44"/>
      <c r="J96" s="44"/>
      <c r="K96" s="44"/>
      <c r="L96" s="44"/>
      <c r="M96" s="44"/>
    </row>
    <row r="97" spans="1:13" s="28" customFormat="1" ht="15.6">
      <c r="A97" s="9" t="s">
        <v>168</v>
      </c>
      <c r="B97" s="44">
        <v>1288.5669693531909</v>
      </c>
      <c r="C97" s="44">
        <v>1288.5669693531909</v>
      </c>
      <c r="D97" s="44">
        <v>1288.5669693531909</v>
      </c>
      <c r="E97" s="44">
        <v>1288.5669693531909</v>
      </c>
      <c r="F97" s="44">
        <v>1288.5669693531909</v>
      </c>
      <c r="G97" s="44"/>
      <c r="H97" s="44"/>
      <c r="I97" s="44"/>
      <c r="J97" s="44"/>
      <c r="K97" s="44"/>
      <c r="L97" s="44"/>
      <c r="M97" s="44"/>
    </row>
    <row r="98" spans="1:13" s="28" customFormat="1" ht="15.6">
      <c r="A98" s="9" t="s">
        <v>170</v>
      </c>
      <c r="B98" s="44">
        <v>1266.6244382906211</v>
      </c>
      <c r="C98" s="44">
        <v>1266.6244382906211</v>
      </c>
      <c r="D98" s="44">
        <v>1266.6244382906211</v>
      </c>
      <c r="E98" s="44">
        <v>1266.6244382906211</v>
      </c>
      <c r="F98" s="44">
        <v>1266.6244382906211</v>
      </c>
      <c r="G98" s="44"/>
      <c r="H98" s="44"/>
      <c r="I98" s="44"/>
      <c r="J98" s="44"/>
      <c r="K98" s="44"/>
      <c r="L98" s="44"/>
      <c r="M98" s="44"/>
    </row>
    <row r="99" spans="1:13" s="28" customFormat="1" ht="15.6">
      <c r="A99" s="9" t="s">
        <v>62</v>
      </c>
      <c r="B99" s="44">
        <v>1488.7527384500913</v>
      </c>
      <c r="C99" s="44">
        <v>1488.7527384500913</v>
      </c>
      <c r="D99" s="44">
        <v>1488.7527384500913</v>
      </c>
      <c r="E99" s="44">
        <v>1488.7527384500913</v>
      </c>
      <c r="F99" s="44">
        <v>1488.7527384500913</v>
      </c>
      <c r="G99" s="44"/>
      <c r="H99" s="44"/>
      <c r="I99" s="44"/>
      <c r="J99" s="44"/>
      <c r="K99" s="44"/>
      <c r="L99" s="44"/>
      <c r="M99" s="44"/>
    </row>
    <row r="100" spans="1:13" s="28" customFormat="1" ht="15.6">
      <c r="A100" s="9" t="s">
        <v>63</v>
      </c>
      <c r="B100" s="44">
        <v>1711.2</v>
      </c>
      <c r="C100" s="44">
        <v>1711.2</v>
      </c>
      <c r="D100" s="44">
        <v>1711.2</v>
      </c>
      <c r="E100" s="44">
        <v>1711.2</v>
      </c>
      <c r="F100" s="44">
        <v>1711.2</v>
      </c>
      <c r="G100" s="44"/>
      <c r="H100" s="44"/>
      <c r="I100" s="44"/>
      <c r="J100" s="44"/>
      <c r="K100" s="44"/>
      <c r="L100" s="44"/>
      <c r="M100" s="44"/>
    </row>
    <row r="101" spans="1:13" s="28" customFormat="1" ht="15.6">
      <c r="A101" s="9" t="s">
        <v>152</v>
      </c>
      <c r="B101" s="44">
        <v>1253</v>
      </c>
      <c r="C101" s="44">
        <v>1253</v>
      </c>
      <c r="D101" s="44">
        <v>1253</v>
      </c>
      <c r="E101" s="44">
        <v>1253</v>
      </c>
      <c r="F101" s="44">
        <v>1253</v>
      </c>
      <c r="G101" s="44"/>
      <c r="H101" s="44"/>
      <c r="I101" s="44"/>
      <c r="J101" s="44"/>
      <c r="K101" s="44"/>
      <c r="L101" s="44"/>
      <c r="M101" s="44"/>
    </row>
    <row r="102" spans="1:13" s="28" customFormat="1" ht="15.6">
      <c r="A102" s="9" t="s">
        <v>228</v>
      </c>
      <c r="B102" s="44">
        <v>1376.1032521769525</v>
      </c>
      <c r="C102" s="44">
        <v>1376.1032521769525</v>
      </c>
      <c r="D102" s="44">
        <v>1376.1032521769525</v>
      </c>
      <c r="E102" s="44">
        <v>1376.1032521769525</v>
      </c>
      <c r="F102" s="44">
        <v>1376.1032521769525</v>
      </c>
      <c r="G102" s="44"/>
      <c r="H102" s="44"/>
      <c r="I102" s="44"/>
      <c r="J102" s="44"/>
      <c r="K102" s="44"/>
      <c r="L102" s="44"/>
      <c r="M102" s="44"/>
    </row>
    <row r="103" spans="1:13" s="28" customFormat="1" ht="15.6">
      <c r="A103" s="9" t="s">
        <v>362</v>
      </c>
      <c r="B103" s="44">
        <v>1547.0386244495814</v>
      </c>
      <c r="C103" s="44">
        <v>1547.0386244495814</v>
      </c>
      <c r="D103" s="44">
        <v>1555.3277597088013</v>
      </c>
      <c r="E103" s="44">
        <v>1555.3277597088013</v>
      </c>
      <c r="F103" s="44">
        <v>1522.9132251812339</v>
      </c>
      <c r="G103" s="44"/>
      <c r="H103" s="44"/>
      <c r="I103" s="44"/>
      <c r="J103" s="44"/>
      <c r="K103" s="44"/>
      <c r="L103" s="44"/>
      <c r="M103" s="44"/>
    </row>
    <row r="104" spans="1:13" s="28" customFormat="1" ht="15.6">
      <c r="A104" s="9" t="s">
        <v>289</v>
      </c>
      <c r="B104" s="44">
        <v>1251.6531432800402</v>
      </c>
      <c r="C104" s="44">
        <v>1251.6531432800402</v>
      </c>
      <c r="D104" s="44">
        <v>1251.6531432800402</v>
      </c>
      <c r="E104" s="44">
        <v>1251.6531432800402</v>
      </c>
      <c r="F104" s="44">
        <v>1251.6531432800402</v>
      </c>
      <c r="G104" s="44"/>
      <c r="H104" s="44"/>
      <c r="I104" s="44"/>
      <c r="J104" s="44"/>
      <c r="K104" s="44"/>
      <c r="L104" s="44"/>
      <c r="M104" s="44"/>
    </row>
    <row r="105" spans="1:13" s="28" customFormat="1" ht="15.6">
      <c r="A105" s="9" t="s">
        <v>241</v>
      </c>
      <c r="B105" s="44">
        <v>1189</v>
      </c>
      <c r="C105" s="44">
        <v>1189</v>
      </c>
      <c r="D105" s="44">
        <v>1189</v>
      </c>
      <c r="E105" s="44">
        <v>1189</v>
      </c>
      <c r="F105" s="44">
        <v>1189</v>
      </c>
      <c r="G105" s="44"/>
      <c r="H105" s="44"/>
      <c r="I105" s="44"/>
      <c r="J105" s="44"/>
      <c r="K105" s="44"/>
      <c r="L105" s="44"/>
      <c r="M105" s="44"/>
    </row>
    <row r="106" spans="1:13" s="28" customFormat="1" ht="15.6">
      <c r="A106" s="9" t="s">
        <v>286</v>
      </c>
      <c r="B106" s="44">
        <v>1204.4798836482889</v>
      </c>
      <c r="C106" s="44">
        <v>1204.4798836482889</v>
      </c>
      <c r="D106" s="44">
        <v>1204.4798836482889</v>
      </c>
      <c r="E106" s="44">
        <v>1204.4798836482889</v>
      </c>
      <c r="F106" s="44">
        <v>1204.4798836482889</v>
      </c>
      <c r="G106" s="44"/>
      <c r="H106" s="44"/>
      <c r="I106" s="44"/>
      <c r="J106" s="44"/>
      <c r="K106" s="44"/>
      <c r="L106" s="44"/>
      <c r="M106" s="44"/>
    </row>
    <row r="107" spans="1:13" s="28" customFormat="1" ht="15.6">
      <c r="A107" s="9" t="s">
        <v>64</v>
      </c>
      <c r="B107" s="44">
        <v>1200</v>
      </c>
      <c r="C107" s="44">
        <v>1200</v>
      </c>
      <c r="D107" s="44">
        <v>1200</v>
      </c>
      <c r="E107" s="44">
        <v>1200</v>
      </c>
      <c r="F107" s="44">
        <v>1200</v>
      </c>
      <c r="G107" s="44"/>
      <c r="H107" s="44"/>
      <c r="I107" s="44"/>
      <c r="J107" s="44"/>
      <c r="K107" s="44"/>
      <c r="L107" s="44"/>
      <c r="M107" s="44"/>
    </row>
    <row r="108" spans="1:13" s="28" customFormat="1" ht="15.6">
      <c r="A108" s="9" t="s">
        <v>246</v>
      </c>
      <c r="B108" s="44">
        <v>1729</v>
      </c>
      <c r="C108" s="44">
        <v>1729</v>
      </c>
      <c r="D108" s="44">
        <v>1729</v>
      </c>
      <c r="E108" s="44">
        <v>1729</v>
      </c>
      <c r="F108" s="44">
        <v>1729</v>
      </c>
      <c r="G108" s="44"/>
      <c r="H108" s="44"/>
      <c r="I108" s="44"/>
      <c r="J108" s="44"/>
      <c r="K108" s="44"/>
      <c r="L108" s="44"/>
      <c r="M108" s="44"/>
    </row>
    <row r="109" spans="1:13" s="28" customFormat="1" ht="15.6">
      <c r="A109" s="9" t="s">
        <v>65</v>
      </c>
      <c r="B109" s="44">
        <v>1900</v>
      </c>
      <c r="C109" s="44">
        <v>1900</v>
      </c>
      <c r="D109" s="44">
        <v>1900</v>
      </c>
      <c r="E109" s="44">
        <v>1900</v>
      </c>
      <c r="F109" s="44">
        <v>1900</v>
      </c>
      <c r="G109" s="44"/>
      <c r="H109" s="44"/>
      <c r="I109" s="44"/>
      <c r="J109" s="44"/>
      <c r="K109" s="44"/>
      <c r="L109" s="44"/>
      <c r="M109" s="44"/>
    </row>
    <row r="110" spans="1:13" s="28" customFormat="1" ht="15.6">
      <c r="A110" s="9" t="s">
        <v>393</v>
      </c>
      <c r="B110" s="44">
        <v>1231</v>
      </c>
      <c r="C110" s="44">
        <v>1231</v>
      </c>
      <c r="D110" s="44">
        <v>1231</v>
      </c>
      <c r="E110" s="44">
        <v>1231</v>
      </c>
      <c r="F110" s="44">
        <v>1231</v>
      </c>
      <c r="G110" s="44"/>
      <c r="H110" s="44"/>
      <c r="I110" s="44"/>
      <c r="J110" s="44"/>
      <c r="K110" s="44"/>
      <c r="L110" s="44"/>
      <c r="M110" s="44"/>
    </row>
    <row r="111" spans="1:13" s="28" customFormat="1" ht="15.6">
      <c r="A111" s="9" t="s">
        <v>66</v>
      </c>
      <c r="B111" s="44">
        <v>1200</v>
      </c>
      <c r="C111" s="44">
        <v>1200</v>
      </c>
      <c r="D111" s="44">
        <v>1200</v>
      </c>
      <c r="E111" s="44">
        <v>1200</v>
      </c>
      <c r="F111" s="44">
        <v>1200</v>
      </c>
      <c r="G111" s="44"/>
      <c r="H111" s="44"/>
      <c r="I111" s="44"/>
      <c r="J111" s="44"/>
      <c r="K111" s="44"/>
      <c r="L111" s="44"/>
      <c r="M111" s="44"/>
    </row>
    <row r="112" spans="1:13" s="28" customFormat="1" ht="15.6">
      <c r="A112" s="9" t="s">
        <v>319</v>
      </c>
      <c r="B112" s="44">
        <v>1589.3983053371671</v>
      </c>
      <c r="C112" s="44">
        <v>1590.0795125140955</v>
      </c>
      <c r="D112" s="44">
        <v>1593.1740158011401</v>
      </c>
      <c r="E112" s="44">
        <v>1593.1740158011401</v>
      </c>
      <c r="F112" s="44">
        <v>1590.6725378228728</v>
      </c>
      <c r="G112" s="44"/>
      <c r="H112" s="44"/>
      <c r="I112" s="44"/>
      <c r="J112" s="44"/>
      <c r="K112" s="44"/>
      <c r="L112" s="44"/>
      <c r="M112" s="44"/>
    </row>
    <row r="113" spans="1:13" s="28" customFormat="1" ht="15.6">
      <c r="A113" s="9" t="s">
        <v>230</v>
      </c>
      <c r="B113" s="44">
        <v>1358.188191777949</v>
      </c>
      <c r="C113" s="44">
        <v>1341.6351988158094</v>
      </c>
      <c r="D113" s="44">
        <v>1341.6351988158094</v>
      </c>
      <c r="E113" s="44">
        <v>1341.6351988158094</v>
      </c>
      <c r="F113" s="44">
        <v>1341.6351988158094</v>
      </c>
      <c r="G113" s="44"/>
      <c r="H113" s="44"/>
      <c r="I113" s="44"/>
      <c r="J113" s="44"/>
      <c r="K113" s="44"/>
      <c r="L113" s="44"/>
      <c r="M113" s="44"/>
    </row>
    <row r="114" spans="1:13" s="28" customFormat="1" ht="15.6">
      <c r="A114" s="9" t="s">
        <v>236</v>
      </c>
      <c r="B114" s="44">
        <v>1214.6123719224829</v>
      </c>
      <c r="C114" s="44">
        <v>1214.6123719224829</v>
      </c>
      <c r="D114" s="44">
        <v>1214.6123719224829</v>
      </c>
      <c r="E114" s="44">
        <v>1214.6123719224829</v>
      </c>
      <c r="F114" s="44">
        <v>1214.6123719224829</v>
      </c>
      <c r="G114" s="44"/>
      <c r="H114" s="44"/>
      <c r="I114" s="44"/>
      <c r="J114" s="44"/>
      <c r="K114" s="44"/>
      <c r="L114" s="44"/>
      <c r="M114" s="44"/>
    </row>
    <row r="115" spans="1:13" s="28" customFormat="1" ht="15.6">
      <c r="A115" s="9" t="s">
        <v>250</v>
      </c>
      <c r="B115" s="44">
        <v>1570.9981530820362</v>
      </c>
      <c r="C115" s="44">
        <v>1570.9981530820362</v>
      </c>
      <c r="D115" s="44">
        <v>1570.9981530820362</v>
      </c>
      <c r="E115" s="44">
        <v>1570.9981530820362</v>
      </c>
      <c r="F115" s="44">
        <v>1570.9981530820362</v>
      </c>
      <c r="G115" s="44"/>
      <c r="H115" s="44"/>
      <c r="I115" s="44"/>
      <c r="J115" s="44"/>
      <c r="K115" s="44"/>
      <c r="L115" s="44"/>
      <c r="M115" s="44"/>
    </row>
    <row r="116" spans="1:13" s="28" customFormat="1" ht="15.6">
      <c r="A116" s="9" t="s">
        <v>251</v>
      </c>
      <c r="B116" s="44">
        <v>1206.8434855457426</v>
      </c>
      <c r="C116" s="44">
        <v>1206.8434855457426</v>
      </c>
      <c r="D116" s="44">
        <v>1206.8434855457426</v>
      </c>
      <c r="E116" s="44">
        <v>1206.8434855457426</v>
      </c>
      <c r="F116" s="44">
        <v>1206.8434855457426</v>
      </c>
      <c r="G116" s="44"/>
      <c r="H116" s="44"/>
      <c r="I116" s="44"/>
      <c r="J116" s="44"/>
      <c r="K116" s="44"/>
      <c r="L116" s="44"/>
      <c r="M116" s="44"/>
    </row>
    <row r="117" spans="1:13" s="28" customFormat="1" ht="15.6">
      <c r="A117" s="9" t="s">
        <v>254</v>
      </c>
      <c r="B117" s="44">
        <v>1657</v>
      </c>
      <c r="C117" s="44">
        <v>1657</v>
      </c>
      <c r="D117" s="44">
        <v>1657</v>
      </c>
      <c r="E117" s="44">
        <v>1657</v>
      </c>
      <c r="F117" s="44">
        <v>1657</v>
      </c>
      <c r="G117" s="44"/>
      <c r="H117" s="44"/>
      <c r="I117" s="44"/>
      <c r="J117" s="44"/>
      <c r="K117" s="44"/>
      <c r="L117" s="44"/>
      <c r="M117" s="44"/>
    </row>
    <row r="118" spans="1:13" s="28" customFormat="1" ht="15.6">
      <c r="A118" s="9" t="s">
        <v>189</v>
      </c>
      <c r="B118" s="44">
        <v>1570</v>
      </c>
      <c r="C118" s="44">
        <v>1570</v>
      </c>
      <c r="D118" s="44">
        <v>1570</v>
      </c>
      <c r="E118" s="44">
        <v>1570</v>
      </c>
      <c r="F118" s="44">
        <v>1570</v>
      </c>
      <c r="G118" s="44"/>
      <c r="H118" s="44"/>
      <c r="I118" s="44"/>
      <c r="J118" s="44"/>
      <c r="K118" s="44"/>
      <c r="L118" s="44"/>
      <c r="M118" s="44"/>
    </row>
    <row r="119" spans="1:13" s="28" customFormat="1" ht="15.6">
      <c r="A119" s="9" t="s">
        <v>67</v>
      </c>
      <c r="B119" s="44">
        <v>1900</v>
      </c>
      <c r="C119" s="44">
        <v>1900</v>
      </c>
      <c r="D119" s="44">
        <v>1900</v>
      </c>
      <c r="E119" s="44">
        <v>1900</v>
      </c>
      <c r="F119" s="44">
        <v>1900</v>
      </c>
      <c r="G119" s="44"/>
      <c r="H119" s="44"/>
      <c r="I119" s="44"/>
      <c r="J119" s="44"/>
      <c r="K119" s="44"/>
      <c r="L119" s="44"/>
      <c r="M119" s="44"/>
    </row>
    <row r="120" spans="1:13" s="28" customFormat="1" ht="15.6">
      <c r="A120" s="9" t="s">
        <v>68</v>
      </c>
      <c r="B120" s="44">
        <v>1804.1289075092038</v>
      </c>
      <c r="C120" s="44">
        <v>1804.1289075092038</v>
      </c>
      <c r="D120" s="44">
        <v>1804.1289075092038</v>
      </c>
      <c r="E120" s="44">
        <v>1804.1289075092038</v>
      </c>
      <c r="F120" s="44">
        <v>1804.1289075092038</v>
      </c>
      <c r="G120" s="44"/>
      <c r="H120" s="44"/>
      <c r="I120" s="44"/>
      <c r="J120" s="44"/>
      <c r="K120" s="44"/>
      <c r="L120" s="44"/>
      <c r="M120" s="44"/>
    </row>
    <row r="121" spans="1:13" s="28" customFormat="1" ht="15.6">
      <c r="A121" s="9" t="s">
        <v>386</v>
      </c>
      <c r="B121" s="44">
        <v>1290.2974801457785</v>
      </c>
      <c r="C121" s="44">
        <v>1290.2974801457785</v>
      </c>
      <c r="D121" s="44">
        <v>1280.2271415025832</v>
      </c>
      <c r="E121" s="44">
        <v>1280.2271415025832</v>
      </c>
      <c r="F121" s="44">
        <v>1280.2271415025832</v>
      </c>
      <c r="G121" s="44"/>
      <c r="H121" s="44"/>
      <c r="I121" s="44"/>
      <c r="J121" s="44"/>
      <c r="K121" s="44"/>
      <c r="L121" s="44"/>
      <c r="M121" s="44"/>
    </row>
    <row r="122" spans="1:13" s="28" customFormat="1" ht="15.6">
      <c r="A122" s="9" t="s">
        <v>389</v>
      </c>
      <c r="B122" s="44">
        <v>1276.7773095655418</v>
      </c>
      <c r="C122" s="44">
        <v>1376.5299521198328</v>
      </c>
      <c r="D122" s="44">
        <v>1358.9234144761426</v>
      </c>
      <c r="E122" s="44">
        <v>1358.9234144761426</v>
      </c>
      <c r="F122" s="44">
        <v>1384.8216897037637</v>
      </c>
      <c r="G122" s="44"/>
      <c r="H122" s="44"/>
      <c r="I122" s="44"/>
      <c r="J122" s="44"/>
      <c r="K122" s="44"/>
      <c r="L122" s="44"/>
      <c r="M122" s="44"/>
    </row>
    <row r="123" spans="1:13" s="28" customFormat="1" ht="15.6">
      <c r="A123" s="9" t="s">
        <v>297</v>
      </c>
      <c r="B123" s="44">
        <v>1540.9737384595514</v>
      </c>
      <c r="C123" s="44">
        <v>1540.9737384595514</v>
      </c>
      <c r="D123" s="44">
        <v>1540.9737384595514</v>
      </c>
      <c r="E123" s="44">
        <v>1540.9737384595514</v>
      </c>
      <c r="F123" s="44">
        <v>1540.9737384595514</v>
      </c>
      <c r="G123" s="44"/>
      <c r="H123" s="44"/>
      <c r="I123" s="44"/>
      <c r="J123" s="44"/>
      <c r="K123" s="44"/>
      <c r="L123" s="44"/>
      <c r="M123" s="44"/>
    </row>
    <row r="124" spans="1:13" s="28" customFormat="1" ht="15.6">
      <c r="A124" s="9" t="s">
        <v>260</v>
      </c>
      <c r="B124" s="44">
        <v>1299</v>
      </c>
      <c r="C124" s="44">
        <v>1299</v>
      </c>
      <c r="D124" s="44">
        <v>1299</v>
      </c>
      <c r="E124" s="44">
        <v>1299</v>
      </c>
      <c r="F124" s="44">
        <v>1333.8511946017209</v>
      </c>
      <c r="G124" s="44"/>
      <c r="H124" s="44"/>
      <c r="I124" s="44"/>
      <c r="J124" s="44"/>
      <c r="K124" s="44"/>
      <c r="L124" s="44"/>
      <c r="M124" s="44"/>
    </row>
    <row r="125" spans="1:13" s="28" customFormat="1" ht="15.6">
      <c r="A125" s="9" t="s">
        <v>304</v>
      </c>
      <c r="B125" s="44">
        <v>1724.1610461025532</v>
      </c>
      <c r="C125" s="44">
        <v>1719.1968684951396</v>
      </c>
      <c r="D125" s="44">
        <v>1671.7554329544519</v>
      </c>
      <c r="E125" s="44">
        <v>1671.7554329544519</v>
      </c>
      <c r="F125" s="44">
        <v>1692.3787748711404</v>
      </c>
      <c r="G125" s="44"/>
      <c r="H125" s="44"/>
      <c r="I125" s="44"/>
      <c r="J125" s="44"/>
      <c r="K125" s="44"/>
      <c r="L125" s="44"/>
      <c r="M125" s="44"/>
    </row>
    <row r="126" spans="1:13" s="28" customFormat="1" ht="15.6">
      <c r="A126" s="9" t="s">
        <v>167</v>
      </c>
      <c r="B126" s="44">
        <v>1255.1262931087067</v>
      </c>
      <c r="C126" s="44">
        <v>1255.1262931087067</v>
      </c>
      <c r="D126" s="44">
        <v>1255.1262931087067</v>
      </c>
      <c r="E126" s="44">
        <v>1255.1262931087067</v>
      </c>
      <c r="F126" s="44">
        <v>1255.1262931087067</v>
      </c>
      <c r="G126" s="44"/>
      <c r="H126" s="44"/>
      <c r="I126" s="44"/>
      <c r="J126" s="44"/>
      <c r="K126" s="44"/>
      <c r="L126" s="44"/>
      <c r="M126" s="44"/>
    </row>
    <row r="127" spans="1:13" s="28" customFormat="1" ht="15.6">
      <c r="A127" s="9" t="s">
        <v>405</v>
      </c>
      <c r="B127" s="44"/>
      <c r="C127" s="44">
        <v>1300</v>
      </c>
      <c r="D127" s="44">
        <v>1309.2564383485528</v>
      </c>
      <c r="E127" s="44">
        <v>1309.2564383485528</v>
      </c>
      <c r="F127" s="44">
        <v>1309.2564383485528</v>
      </c>
      <c r="G127" s="44"/>
      <c r="H127" s="44"/>
      <c r="I127" s="44"/>
      <c r="J127" s="44"/>
      <c r="K127" s="44"/>
      <c r="L127" s="44"/>
      <c r="M127" s="44"/>
    </row>
    <row r="128" spans="1:13" s="28" customFormat="1" ht="15.6">
      <c r="A128" s="9" t="s">
        <v>298</v>
      </c>
      <c r="B128" s="44">
        <v>1413.7677637597983</v>
      </c>
      <c r="C128" s="44">
        <v>1413.7677637597983</v>
      </c>
      <c r="D128" s="44">
        <v>1413.7677637597983</v>
      </c>
      <c r="E128" s="44">
        <v>1413.7677637597983</v>
      </c>
      <c r="F128" s="44">
        <v>1413.7677637597983</v>
      </c>
      <c r="G128" s="44"/>
      <c r="H128" s="44"/>
      <c r="I128" s="44"/>
      <c r="J128" s="44"/>
      <c r="K128" s="44"/>
      <c r="L128" s="44"/>
      <c r="M128" s="44"/>
    </row>
    <row r="129" spans="1:13" s="28" customFormat="1" ht="15.6">
      <c r="A129" s="9" t="s">
        <v>69</v>
      </c>
      <c r="B129" s="44">
        <v>1600</v>
      </c>
      <c r="C129" s="44">
        <v>1600</v>
      </c>
      <c r="D129" s="44">
        <v>1600</v>
      </c>
      <c r="E129" s="44">
        <v>1600</v>
      </c>
      <c r="F129" s="44">
        <v>1600</v>
      </c>
      <c r="G129" s="44"/>
      <c r="H129" s="44"/>
      <c r="I129" s="44"/>
      <c r="J129" s="44"/>
      <c r="K129" s="44"/>
      <c r="L129" s="44"/>
      <c r="M129" s="44"/>
    </row>
    <row r="130" spans="1:13" s="28" customFormat="1" ht="15.6">
      <c r="A130" s="9" t="s">
        <v>193</v>
      </c>
      <c r="B130" s="44">
        <v>1900</v>
      </c>
      <c r="C130" s="44">
        <v>1900</v>
      </c>
      <c r="D130" s="44">
        <v>1900</v>
      </c>
      <c r="E130" s="44">
        <v>1900</v>
      </c>
      <c r="F130" s="44">
        <v>1900</v>
      </c>
      <c r="G130" s="44"/>
      <c r="H130" s="44"/>
      <c r="I130" s="44"/>
      <c r="J130" s="44"/>
      <c r="K130" s="44"/>
      <c r="L130" s="44"/>
      <c r="M130" s="44"/>
    </row>
    <row r="131" spans="1:13" s="28" customFormat="1" ht="15.6">
      <c r="A131" s="9" t="s">
        <v>156</v>
      </c>
      <c r="B131" s="44">
        <v>1656</v>
      </c>
      <c r="C131" s="44">
        <v>1656</v>
      </c>
      <c r="D131" s="44">
        <v>1656</v>
      </c>
      <c r="E131" s="44">
        <v>1656</v>
      </c>
      <c r="F131" s="44">
        <v>1656</v>
      </c>
      <c r="G131" s="44"/>
      <c r="H131" s="44"/>
      <c r="I131" s="44"/>
      <c r="J131" s="44"/>
      <c r="K131" s="44"/>
      <c r="L131" s="44"/>
      <c r="M131" s="44"/>
    </row>
    <row r="132" spans="1:13" s="28" customFormat="1" ht="15.6">
      <c r="A132" s="9" t="s">
        <v>174</v>
      </c>
      <c r="B132" s="44">
        <v>1559.5574114030771</v>
      </c>
      <c r="C132" s="44">
        <v>1559.5574114030771</v>
      </c>
      <c r="D132" s="44">
        <v>1559.5574114030771</v>
      </c>
      <c r="E132" s="44">
        <v>1559.5574114030771</v>
      </c>
      <c r="F132" s="44">
        <v>1559.5574114030771</v>
      </c>
      <c r="G132" s="44"/>
      <c r="H132" s="44"/>
      <c r="I132" s="44"/>
      <c r="J132" s="44"/>
      <c r="K132" s="44"/>
      <c r="L132" s="44"/>
      <c r="M132" s="44"/>
    </row>
    <row r="133" spans="1:13" s="28" customFormat="1" ht="15.6">
      <c r="A133" s="9" t="s">
        <v>70</v>
      </c>
      <c r="B133" s="44">
        <v>1536.0686205581655</v>
      </c>
      <c r="C133" s="44">
        <v>1536.0686205581655</v>
      </c>
      <c r="D133" s="44">
        <v>1536.0686205581655</v>
      </c>
      <c r="E133" s="44">
        <v>1536.0686205581655</v>
      </c>
      <c r="F133" s="44">
        <v>1536.0686205581655</v>
      </c>
      <c r="G133" s="44"/>
      <c r="H133" s="44"/>
      <c r="I133" s="44"/>
      <c r="J133" s="44"/>
      <c r="K133" s="44"/>
      <c r="L133" s="44"/>
      <c r="M133" s="44"/>
    </row>
    <row r="134" spans="1:13" s="28" customFormat="1" ht="15.6">
      <c r="A134" s="9" t="s">
        <v>71</v>
      </c>
      <c r="B134" s="44">
        <v>1503</v>
      </c>
      <c r="C134" s="44">
        <v>1503</v>
      </c>
      <c r="D134" s="44">
        <v>1503</v>
      </c>
      <c r="E134" s="44">
        <v>1503</v>
      </c>
      <c r="F134" s="44">
        <v>1503</v>
      </c>
      <c r="G134" s="44"/>
      <c r="H134" s="44"/>
      <c r="I134" s="44"/>
      <c r="J134" s="44"/>
      <c r="K134" s="44"/>
      <c r="L134" s="44"/>
      <c r="M134" s="44"/>
    </row>
    <row r="135" spans="1:13" s="28" customFormat="1" ht="15.6">
      <c r="A135" s="9" t="s">
        <v>72</v>
      </c>
      <c r="B135" s="44">
        <v>1596.1476324153527</v>
      </c>
      <c r="C135" s="44">
        <v>1605.1945279512163</v>
      </c>
      <c r="D135" s="44">
        <v>1592.9513910222211</v>
      </c>
      <c r="E135" s="44">
        <v>1592.9513910222211</v>
      </c>
      <c r="F135" s="44">
        <v>1590.4637774657758</v>
      </c>
      <c r="G135" s="44"/>
      <c r="H135" s="44"/>
      <c r="I135" s="44"/>
      <c r="J135" s="44"/>
      <c r="K135" s="44"/>
      <c r="L135" s="44"/>
      <c r="M135" s="44"/>
    </row>
    <row r="136" spans="1:13" s="28" customFormat="1" ht="15.6">
      <c r="A136" s="9" t="s">
        <v>344</v>
      </c>
      <c r="B136" s="44">
        <v>1316.7859922327027</v>
      </c>
      <c r="C136" s="44">
        <v>1316.7859922327027</v>
      </c>
      <c r="D136" s="44">
        <v>1316.7859922327027</v>
      </c>
      <c r="E136" s="44">
        <v>1316.7859922327027</v>
      </c>
      <c r="F136" s="44">
        <v>1316.7859922327027</v>
      </c>
      <c r="G136" s="44"/>
      <c r="H136" s="44"/>
      <c r="I136" s="44"/>
      <c r="J136" s="44"/>
      <c r="K136" s="44"/>
      <c r="L136" s="44"/>
      <c r="M136" s="44"/>
    </row>
    <row r="137" spans="1:13" s="28" customFormat="1" ht="15.6">
      <c r="A137" s="9" t="s">
        <v>346</v>
      </c>
      <c r="B137" s="44">
        <v>1227.7215253757693</v>
      </c>
      <c r="C137" s="44">
        <v>1227.7215253757693</v>
      </c>
      <c r="D137" s="44">
        <v>1227.7215253757693</v>
      </c>
      <c r="E137" s="44">
        <v>1227.7215253757693</v>
      </c>
      <c r="F137" s="44">
        <v>1227.7215253757693</v>
      </c>
      <c r="G137" s="44"/>
      <c r="H137" s="44"/>
      <c r="I137" s="44"/>
      <c r="J137" s="44"/>
      <c r="K137" s="44"/>
      <c r="L137" s="44"/>
      <c r="M137" s="44"/>
    </row>
    <row r="138" spans="1:13" s="28" customFormat="1" ht="15.6">
      <c r="A138" s="9" t="s">
        <v>73</v>
      </c>
      <c r="B138" s="44">
        <v>1600</v>
      </c>
      <c r="C138" s="44">
        <v>1600</v>
      </c>
      <c r="D138" s="44">
        <v>1600</v>
      </c>
      <c r="E138" s="44">
        <v>1600</v>
      </c>
      <c r="F138" s="44">
        <v>1600</v>
      </c>
      <c r="G138" s="44"/>
      <c r="H138" s="44"/>
      <c r="I138" s="44"/>
      <c r="J138" s="44"/>
      <c r="K138" s="44"/>
      <c r="L138" s="44"/>
      <c r="M138" s="44"/>
    </row>
    <row r="139" spans="1:13" s="28" customFormat="1" ht="15.6">
      <c r="A139" s="9" t="s">
        <v>74</v>
      </c>
      <c r="B139" s="44">
        <v>1400</v>
      </c>
      <c r="C139" s="44">
        <v>1400</v>
      </c>
      <c r="D139" s="44">
        <v>1400</v>
      </c>
      <c r="E139" s="44">
        <v>1400</v>
      </c>
      <c r="F139" s="44">
        <v>1400</v>
      </c>
      <c r="G139" s="44"/>
      <c r="H139" s="44"/>
      <c r="I139" s="44"/>
      <c r="J139" s="44"/>
      <c r="K139" s="44"/>
      <c r="L139" s="44"/>
      <c r="M139" s="44"/>
    </row>
    <row r="140" spans="1:13" s="28" customFormat="1" ht="15.6">
      <c r="A140" s="9" t="s">
        <v>398</v>
      </c>
      <c r="B140" s="44">
        <v>1205.0288563285947</v>
      </c>
      <c r="C140" s="44">
        <v>1205.0288563285947</v>
      </c>
      <c r="D140" s="44">
        <v>1205.0288563285947</v>
      </c>
      <c r="E140" s="44">
        <v>1205.0288563285947</v>
      </c>
      <c r="F140" s="44">
        <v>1205.0288563285947</v>
      </c>
      <c r="G140" s="44"/>
      <c r="H140" s="44"/>
      <c r="I140" s="44"/>
      <c r="J140" s="44"/>
      <c r="K140" s="44"/>
      <c r="L140" s="44"/>
      <c r="M140" s="44"/>
    </row>
    <row r="141" spans="1:13" s="28" customFormat="1" ht="15.6">
      <c r="A141" s="9" t="s">
        <v>404</v>
      </c>
      <c r="B141" s="44">
        <v>1887.6719839179257</v>
      </c>
      <c r="C141" s="44">
        <v>1887.6719839179257</v>
      </c>
      <c r="D141" s="44">
        <v>1873.3148195672652</v>
      </c>
      <c r="E141" s="44">
        <v>1873.3148195672652</v>
      </c>
      <c r="F141" s="44">
        <v>1825.6478395652907</v>
      </c>
      <c r="G141" s="44"/>
      <c r="H141" s="44"/>
      <c r="I141" s="44"/>
      <c r="J141" s="44"/>
      <c r="K141" s="44"/>
      <c r="L141" s="44"/>
      <c r="M141" s="44"/>
    </row>
    <row r="142" spans="1:13" s="28" customFormat="1" ht="15.6">
      <c r="A142" s="9" t="s">
        <v>311</v>
      </c>
      <c r="B142" s="44">
        <v>1550.936672381278</v>
      </c>
      <c r="C142" s="44">
        <v>1550.936672381278</v>
      </c>
      <c r="D142" s="44">
        <v>1535.2626242270831</v>
      </c>
      <c r="E142" s="44">
        <v>1535.2626242270831</v>
      </c>
      <c r="F142" s="44">
        <v>1535.2626242270831</v>
      </c>
      <c r="G142" s="44"/>
      <c r="H142" s="44"/>
      <c r="I142" s="44"/>
      <c r="J142" s="44"/>
      <c r="K142" s="44"/>
      <c r="L142" s="44"/>
      <c r="M142" s="44"/>
    </row>
    <row r="143" spans="1:13" s="28" customFormat="1" ht="15.6">
      <c r="A143" s="9" t="s">
        <v>75</v>
      </c>
      <c r="B143" s="44">
        <v>1403.6</v>
      </c>
      <c r="C143" s="44">
        <v>1403.6</v>
      </c>
      <c r="D143" s="44">
        <v>1403.6</v>
      </c>
      <c r="E143" s="44">
        <v>1403.6</v>
      </c>
      <c r="F143" s="44">
        <v>1403.6</v>
      </c>
      <c r="G143" s="44"/>
      <c r="H143" s="44"/>
      <c r="I143" s="44"/>
      <c r="J143" s="44"/>
      <c r="K143" s="44"/>
      <c r="L143" s="44"/>
      <c r="M143" s="44"/>
    </row>
    <row r="144" spans="1:13" s="28" customFormat="1" ht="15.6">
      <c r="A144" s="9" t="s">
        <v>262</v>
      </c>
      <c r="B144" s="44">
        <v>1220</v>
      </c>
      <c r="C144" s="44">
        <v>1220</v>
      </c>
      <c r="D144" s="44">
        <v>1220</v>
      </c>
      <c r="E144" s="44">
        <v>1220</v>
      </c>
      <c r="F144" s="44">
        <v>1220</v>
      </c>
      <c r="G144" s="44"/>
      <c r="H144" s="44"/>
      <c r="I144" s="44"/>
      <c r="J144" s="44"/>
      <c r="K144" s="44"/>
      <c r="L144" s="44"/>
      <c r="M144" s="44"/>
    </row>
    <row r="145" spans="1:13" s="28" customFormat="1" ht="15.6">
      <c r="A145" s="9" t="s">
        <v>252</v>
      </c>
      <c r="B145" s="44">
        <v>1211.570997600259</v>
      </c>
      <c r="C145" s="44">
        <v>1211.570997600259</v>
      </c>
      <c r="D145" s="44">
        <v>1211.570997600259</v>
      </c>
      <c r="E145" s="44">
        <v>1211.570997600259</v>
      </c>
      <c r="F145" s="44">
        <v>1211.570997600259</v>
      </c>
      <c r="G145" s="44"/>
      <c r="H145" s="44"/>
      <c r="I145" s="44"/>
      <c r="J145" s="44"/>
      <c r="K145" s="44"/>
      <c r="L145" s="44"/>
      <c r="M145" s="44"/>
    </row>
    <row r="146" spans="1:13" s="28" customFormat="1" ht="15.6">
      <c r="A146" s="9" t="s">
        <v>399</v>
      </c>
      <c r="B146" s="44">
        <v>1185.0288563285947</v>
      </c>
      <c r="C146" s="44">
        <v>1185.0288563285947</v>
      </c>
      <c r="D146" s="44">
        <v>1185.0288563285947</v>
      </c>
      <c r="E146" s="44">
        <v>1185.0288563285947</v>
      </c>
      <c r="F146" s="44">
        <v>1185.0288563285947</v>
      </c>
      <c r="G146" s="44"/>
      <c r="H146" s="44"/>
      <c r="I146" s="44"/>
      <c r="J146" s="44"/>
      <c r="K146" s="44"/>
      <c r="L146" s="44"/>
      <c r="M146" s="44"/>
    </row>
    <row r="147" spans="1:13" s="28" customFormat="1" ht="15.6">
      <c r="A147" s="9" t="s">
        <v>76</v>
      </c>
      <c r="B147" s="44">
        <v>1900</v>
      </c>
      <c r="C147" s="44">
        <v>1900</v>
      </c>
      <c r="D147" s="44">
        <v>1900</v>
      </c>
      <c r="E147" s="44">
        <v>1900</v>
      </c>
      <c r="F147" s="44">
        <v>1900</v>
      </c>
      <c r="G147" s="44"/>
      <c r="H147" s="44"/>
      <c r="I147" s="44"/>
      <c r="J147" s="44"/>
      <c r="K147" s="44"/>
      <c r="L147" s="44"/>
      <c r="M147" s="44"/>
    </row>
    <row r="148" spans="1:13" s="28" customFormat="1" ht="15.6">
      <c r="A148" s="9" t="s">
        <v>291</v>
      </c>
      <c r="B148" s="44">
        <v>1197.375567034172</v>
      </c>
      <c r="C148" s="44">
        <v>1197.375567034172</v>
      </c>
      <c r="D148" s="44">
        <v>1197.375567034172</v>
      </c>
      <c r="E148" s="44">
        <v>1197.375567034172</v>
      </c>
      <c r="F148" s="44">
        <v>1197.375567034172</v>
      </c>
      <c r="G148" s="44"/>
      <c r="H148" s="44"/>
      <c r="I148" s="44"/>
      <c r="J148" s="44"/>
      <c r="K148" s="44"/>
      <c r="L148" s="44"/>
      <c r="M148" s="44"/>
    </row>
    <row r="149" spans="1:13" s="28" customFormat="1" ht="15.6">
      <c r="A149" s="9" t="s">
        <v>77</v>
      </c>
      <c r="B149" s="44">
        <v>1900</v>
      </c>
      <c r="C149" s="44">
        <v>1900</v>
      </c>
      <c r="D149" s="44">
        <v>1900</v>
      </c>
      <c r="E149" s="44">
        <v>1900</v>
      </c>
      <c r="F149" s="44">
        <v>1900</v>
      </c>
      <c r="G149" s="44"/>
      <c r="H149" s="44"/>
      <c r="I149" s="44"/>
      <c r="J149" s="44"/>
      <c r="K149" s="44"/>
      <c r="L149" s="44"/>
      <c r="M149" s="44"/>
    </row>
    <row r="150" spans="1:13" s="28" customFormat="1" ht="15.6">
      <c r="A150" s="9" t="s">
        <v>206</v>
      </c>
      <c r="B150" s="44">
        <v>1179.9738974644331</v>
      </c>
      <c r="C150" s="44">
        <v>1179.9738974644331</v>
      </c>
      <c r="D150" s="44">
        <v>1179.9738974644331</v>
      </c>
      <c r="E150" s="44">
        <v>1179.9738974644331</v>
      </c>
      <c r="F150" s="44">
        <v>1179.9738974644331</v>
      </c>
      <c r="G150" s="44"/>
      <c r="H150" s="44"/>
      <c r="I150" s="44"/>
      <c r="J150" s="44"/>
      <c r="K150" s="44"/>
      <c r="L150" s="44"/>
      <c r="M150" s="44"/>
    </row>
    <row r="151" spans="1:13" s="28" customFormat="1" ht="15.6">
      <c r="A151" s="9" t="s">
        <v>154</v>
      </c>
      <c r="B151" s="44">
        <v>1283.4000000000001</v>
      </c>
      <c r="C151" s="44">
        <v>1283.4000000000001</v>
      </c>
      <c r="D151" s="44">
        <v>1283.4000000000001</v>
      </c>
      <c r="E151" s="44">
        <v>1283.4000000000001</v>
      </c>
      <c r="F151" s="44">
        <v>1283.4000000000001</v>
      </c>
      <c r="G151" s="44"/>
      <c r="H151" s="44"/>
      <c r="I151" s="44"/>
      <c r="J151" s="44"/>
      <c r="K151" s="44"/>
      <c r="L151" s="44"/>
      <c r="M151" s="44"/>
    </row>
    <row r="152" spans="1:13" s="28" customFormat="1" ht="15.6">
      <c r="A152" s="9" t="s">
        <v>336</v>
      </c>
      <c r="B152" s="44">
        <v>1418</v>
      </c>
      <c r="C152" s="44">
        <v>1418</v>
      </c>
      <c r="D152" s="44">
        <v>1418</v>
      </c>
      <c r="E152" s="44">
        <v>1418</v>
      </c>
      <c r="F152" s="44">
        <v>1418</v>
      </c>
      <c r="G152" s="44"/>
      <c r="H152" s="44"/>
      <c r="I152" s="44"/>
      <c r="J152" s="44"/>
      <c r="K152" s="44"/>
      <c r="L152" s="44"/>
      <c r="M152" s="44"/>
    </row>
    <row r="153" spans="1:13" s="28" customFormat="1" ht="15.6">
      <c r="A153" s="9" t="s">
        <v>231</v>
      </c>
      <c r="B153" s="44">
        <v>1265.1113444782168</v>
      </c>
      <c r="C153" s="44">
        <v>1265.1113444782168</v>
      </c>
      <c r="D153" s="44">
        <v>1265.1113444782168</v>
      </c>
      <c r="E153" s="44">
        <v>1265.1113444782168</v>
      </c>
      <c r="F153" s="44">
        <v>1265.1113444782168</v>
      </c>
      <c r="G153" s="44"/>
      <c r="H153" s="44"/>
      <c r="I153" s="44"/>
      <c r="J153" s="44"/>
      <c r="K153" s="44"/>
      <c r="L153" s="44"/>
      <c r="M153" s="44"/>
    </row>
    <row r="154" spans="1:13" s="28" customFormat="1" ht="15.6">
      <c r="A154" s="9" t="s">
        <v>78</v>
      </c>
      <c r="B154" s="44">
        <v>1900</v>
      </c>
      <c r="C154" s="44">
        <v>1900</v>
      </c>
      <c r="D154" s="44">
        <v>1900</v>
      </c>
      <c r="E154" s="44">
        <v>1900</v>
      </c>
      <c r="F154" s="44">
        <v>1900</v>
      </c>
      <c r="G154" s="44"/>
      <c r="H154" s="44"/>
      <c r="I154" s="44"/>
      <c r="J154" s="44"/>
      <c r="K154" s="44"/>
      <c r="L154" s="44"/>
      <c r="M154" s="44"/>
    </row>
    <row r="155" spans="1:13" s="28" customFormat="1" ht="15.6">
      <c r="A155" s="9" t="s">
        <v>303</v>
      </c>
      <c r="B155" s="44">
        <v>1399.6990300058796</v>
      </c>
      <c r="C155" s="44">
        <v>1378.876307754932</v>
      </c>
      <c r="D155" s="44">
        <v>1386.7328836707554</v>
      </c>
      <c r="E155" s="44">
        <v>1371</v>
      </c>
      <c r="F155" s="44">
        <v>1402.5795346117088</v>
      </c>
      <c r="G155" s="44"/>
      <c r="H155" s="44"/>
      <c r="I155" s="44"/>
      <c r="J155" s="44"/>
      <c r="K155" s="44"/>
      <c r="L155" s="44"/>
      <c r="M155" s="44"/>
    </row>
    <row r="156" spans="1:13" s="28" customFormat="1" ht="15.6">
      <c r="A156" s="9" t="s">
        <v>243</v>
      </c>
      <c r="B156" s="44">
        <v>1534</v>
      </c>
      <c r="C156" s="44">
        <v>1534</v>
      </c>
      <c r="D156" s="44">
        <v>1505.4154120209037</v>
      </c>
      <c r="E156" s="44">
        <v>1505.4154120209037</v>
      </c>
      <c r="F156" s="44">
        <v>1486.7467570844983</v>
      </c>
      <c r="G156" s="44"/>
      <c r="H156" s="44"/>
      <c r="I156" s="44"/>
      <c r="J156" s="44"/>
      <c r="K156" s="44"/>
      <c r="L156" s="44"/>
      <c r="M156" s="44"/>
    </row>
    <row r="157" spans="1:13" s="28" customFormat="1" ht="15.6">
      <c r="A157" s="9" t="s">
        <v>244</v>
      </c>
      <c r="B157" s="44">
        <v>1291</v>
      </c>
      <c r="C157" s="44">
        <v>1291</v>
      </c>
      <c r="D157" s="44">
        <v>1291</v>
      </c>
      <c r="E157" s="44">
        <v>1291</v>
      </c>
      <c r="F157" s="44">
        <v>1291</v>
      </c>
      <c r="G157" s="44"/>
      <c r="H157" s="44"/>
      <c r="I157" s="44"/>
      <c r="J157" s="44"/>
      <c r="K157" s="44"/>
      <c r="L157" s="44"/>
      <c r="M157" s="44"/>
    </row>
    <row r="158" spans="1:13" s="28" customFormat="1" ht="15.6">
      <c r="A158" s="9" t="s">
        <v>203</v>
      </c>
      <c r="B158" s="44">
        <v>1481.2462465923782</v>
      </c>
      <c r="C158" s="44">
        <v>1481.2462465923782</v>
      </c>
      <c r="D158" s="44">
        <v>1481.2462465923782</v>
      </c>
      <c r="E158" s="44">
        <v>1481.2462465923782</v>
      </c>
      <c r="F158" s="44">
        <v>1481.2462465923782</v>
      </c>
      <c r="G158" s="44"/>
      <c r="H158" s="44"/>
      <c r="I158" s="44"/>
      <c r="J158" s="44"/>
      <c r="K158" s="44"/>
      <c r="L158" s="44"/>
      <c r="M158" s="44"/>
    </row>
    <row r="159" spans="1:13" s="28" customFormat="1" ht="15.6">
      <c r="A159" s="9" t="s">
        <v>161</v>
      </c>
      <c r="B159" s="44">
        <v>1257.2949537674915</v>
      </c>
      <c r="C159" s="44">
        <v>1257.2949537674915</v>
      </c>
      <c r="D159" s="44">
        <v>1257.2949537674915</v>
      </c>
      <c r="E159" s="44">
        <v>1257.2949537674915</v>
      </c>
      <c r="F159" s="44">
        <v>1257.2949537674915</v>
      </c>
      <c r="G159" s="44"/>
      <c r="H159" s="44"/>
      <c r="I159" s="44"/>
      <c r="J159" s="44"/>
      <c r="K159" s="44"/>
      <c r="L159" s="44"/>
      <c r="M159" s="44"/>
    </row>
    <row r="160" spans="1:13" s="28" customFormat="1" ht="15.6">
      <c r="A160" s="9" t="s">
        <v>79</v>
      </c>
      <c r="B160" s="44">
        <v>1574.4621104072648</v>
      </c>
      <c r="C160" s="44">
        <v>1574.4621104072648</v>
      </c>
      <c r="D160" s="44">
        <v>1574.4621104072648</v>
      </c>
      <c r="E160" s="44">
        <v>1574.4621104072648</v>
      </c>
      <c r="F160" s="44">
        <v>1574.4621104072648</v>
      </c>
      <c r="G160" s="44"/>
      <c r="H160" s="44"/>
      <c r="I160" s="44"/>
      <c r="J160" s="44"/>
      <c r="K160" s="44"/>
      <c r="L160" s="44"/>
      <c r="M160" s="44"/>
    </row>
    <row r="161" spans="1:13" s="28" customFormat="1" ht="15.6">
      <c r="A161" s="9" t="s">
        <v>315</v>
      </c>
      <c r="B161" s="44">
        <v>1506.0566600408806</v>
      </c>
      <c r="C161" s="44">
        <v>1506.0566600408806</v>
      </c>
      <c r="D161" s="44">
        <v>1506.0566600408806</v>
      </c>
      <c r="E161" s="44">
        <v>1506.0566600408806</v>
      </c>
      <c r="F161" s="44">
        <v>1506.0566600408806</v>
      </c>
      <c r="G161" s="44"/>
      <c r="H161" s="44"/>
      <c r="I161" s="44"/>
      <c r="J161" s="44"/>
      <c r="K161" s="44"/>
      <c r="L161" s="44"/>
      <c r="M161" s="44"/>
    </row>
    <row r="162" spans="1:13" s="28" customFormat="1" ht="15.6">
      <c r="A162" s="9" t="s">
        <v>341</v>
      </c>
      <c r="B162" s="44">
        <v>1324.371124771968</v>
      </c>
      <c r="C162" s="44">
        <v>1279.1342058507103</v>
      </c>
      <c r="D162" s="44">
        <v>1309.9348176898893</v>
      </c>
      <c r="E162" s="44">
        <v>1309.9348176898893</v>
      </c>
      <c r="F162" s="44">
        <v>1346.5000778730714</v>
      </c>
      <c r="G162" s="44"/>
      <c r="H162" s="44"/>
      <c r="I162" s="44"/>
      <c r="J162" s="44"/>
      <c r="K162" s="44"/>
      <c r="L162" s="44"/>
      <c r="M162" s="44"/>
    </row>
    <row r="163" spans="1:13" s="28" customFormat="1" ht="15.6">
      <c r="A163" s="9" t="s">
        <v>80</v>
      </c>
      <c r="B163" s="44">
        <v>1900</v>
      </c>
      <c r="C163" s="44">
        <v>1900</v>
      </c>
      <c r="D163" s="44">
        <v>1900</v>
      </c>
      <c r="E163" s="44">
        <v>1900</v>
      </c>
      <c r="F163" s="44">
        <v>1900</v>
      </c>
      <c r="G163" s="44"/>
      <c r="H163" s="44"/>
      <c r="I163" s="44"/>
      <c r="J163" s="44"/>
      <c r="K163" s="44"/>
      <c r="L163" s="44"/>
      <c r="M163" s="44"/>
    </row>
    <row r="164" spans="1:13" s="28" customFormat="1" ht="15.6">
      <c r="A164" s="9" t="s">
        <v>197</v>
      </c>
      <c r="B164" s="44">
        <v>1540</v>
      </c>
      <c r="C164" s="44">
        <v>1540</v>
      </c>
      <c r="D164" s="44">
        <v>1538.756733840841</v>
      </c>
      <c r="E164" s="44">
        <v>1538.756733840841</v>
      </c>
      <c r="F164" s="44">
        <v>1528.7312487950328</v>
      </c>
      <c r="G164" s="44"/>
      <c r="H164" s="44"/>
      <c r="I164" s="44"/>
      <c r="J164" s="44"/>
      <c r="K164" s="44"/>
      <c r="L164" s="44"/>
      <c r="M164" s="44"/>
    </row>
    <row r="165" spans="1:13" s="28" customFormat="1" ht="15.6">
      <c r="A165" s="9" t="s">
        <v>81</v>
      </c>
      <c r="B165" s="44">
        <v>1641</v>
      </c>
      <c r="C165" s="44">
        <v>1641</v>
      </c>
      <c r="D165" s="44">
        <v>1641</v>
      </c>
      <c r="E165" s="44">
        <v>1641</v>
      </c>
      <c r="F165" s="44">
        <v>1641</v>
      </c>
      <c r="G165" s="44"/>
      <c r="H165" s="44"/>
      <c r="I165" s="44"/>
      <c r="J165" s="44"/>
      <c r="K165" s="44"/>
      <c r="L165" s="44"/>
      <c r="M165" s="44"/>
    </row>
    <row r="166" spans="1:13" s="28" customFormat="1" ht="15.6">
      <c r="A166" s="9" t="s">
        <v>82</v>
      </c>
      <c r="B166" s="44">
        <v>1600</v>
      </c>
      <c r="C166" s="44">
        <v>1600</v>
      </c>
      <c r="D166" s="44">
        <v>1600</v>
      </c>
      <c r="E166" s="44">
        <v>1600</v>
      </c>
      <c r="F166" s="44">
        <v>1600</v>
      </c>
      <c r="G166" s="44"/>
      <c r="H166" s="44"/>
      <c r="I166" s="44"/>
      <c r="J166" s="44"/>
      <c r="K166" s="44"/>
      <c r="L166" s="44"/>
      <c r="M166" s="44"/>
    </row>
    <row r="167" spans="1:13" s="28" customFormat="1" ht="15.6">
      <c r="A167" s="9" t="s">
        <v>320</v>
      </c>
      <c r="B167" s="44">
        <v>1667.4235639859994</v>
      </c>
      <c r="C167" s="44">
        <v>1667.4235639859994</v>
      </c>
      <c r="D167" s="44">
        <v>1667.4235639859994</v>
      </c>
      <c r="E167" s="44">
        <v>1667.4235639859994</v>
      </c>
      <c r="F167" s="44">
        <v>1667.4235639859994</v>
      </c>
      <c r="G167" s="44"/>
      <c r="H167" s="44"/>
      <c r="I167" s="44"/>
      <c r="J167" s="44"/>
      <c r="K167" s="44"/>
      <c r="L167" s="44"/>
      <c r="M167" s="44"/>
    </row>
    <row r="168" spans="1:13" ht="15.6">
      <c r="A168" s="9" t="s">
        <v>83</v>
      </c>
      <c r="B168" s="54">
        <v>1400</v>
      </c>
      <c r="C168" s="44">
        <v>1400</v>
      </c>
      <c r="D168" s="44">
        <v>1400</v>
      </c>
      <c r="E168" s="44">
        <v>1400</v>
      </c>
      <c r="F168" s="44">
        <v>1400</v>
      </c>
      <c r="G168" s="44"/>
      <c r="H168" s="44"/>
      <c r="I168" s="44"/>
      <c r="J168" s="44"/>
      <c r="K168" s="44"/>
      <c r="L168" s="44"/>
      <c r="M168" s="44"/>
    </row>
    <row r="169" spans="1:13" s="28" customFormat="1" ht="15.6">
      <c r="A169" s="9" t="s">
        <v>192</v>
      </c>
      <c r="B169" s="44">
        <v>1452.5804314810907</v>
      </c>
      <c r="C169" s="44">
        <v>1452.5804314810907</v>
      </c>
      <c r="D169" s="44">
        <v>1452.5804314810907</v>
      </c>
      <c r="E169" s="44">
        <v>1452.5804314810907</v>
      </c>
      <c r="F169" s="44">
        <v>1452.5804314810907</v>
      </c>
      <c r="G169" s="44"/>
      <c r="H169" s="44"/>
      <c r="I169" s="44"/>
      <c r="J169" s="44"/>
      <c r="K169" s="44"/>
      <c r="L169" s="44"/>
      <c r="M169" s="44"/>
    </row>
    <row r="170" spans="1:13" s="28" customFormat="1" ht="15.6">
      <c r="A170" s="9" t="s">
        <v>84</v>
      </c>
      <c r="B170" s="44">
        <v>1227.8</v>
      </c>
      <c r="C170" s="44">
        <v>1227.8</v>
      </c>
      <c r="D170" s="44">
        <v>1227.8</v>
      </c>
      <c r="E170" s="44">
        <v>1227.8</v>
      </c>
      <c r="F170" s="44">
        <v>1227.8</v>
      </c>
      <c r="G170" s="44"/>
      <c r="H170" s="44"/>
      <c r="I170" s="44"/>
      <c r="J170" s="44"/>
      <c r="K170" s="44"/>
      <c r="L170" s="44"/>
      <c r="M170" s="44"/>
    </row>
    <row r="171" spans="1:13" s="28" customFormat="1" ht="15.6">
      <c r="A171" s="9" t="s">
        <v>85</v>
      </c>
      <c r="B171" s="44">
        <v>1900</v>
      </c>
      <c r="C171" s="44">
        <v>1900</v>
      </c>
      <c r="D171" s="44">
        <v>1900</v>
      </c>
      <c r="E171" s="44">
        <v>1900</v>
      </c>
      <c r="F171" s="44">
        <v>1900</v>
      </c>
      <c r="G171" s="44"/>
      <c r="H171" s="44"/>
      <c r="I171" s="44"/>
      <c r="J171" s="44"/>
      <c r="K171" s="44"/>
      <c r="L171" s="44"/>
      <c r="M171" s="44"/>
    </row>
    <row r="172" spans="1:13" s="28" customFormat="1" ht="15.6">
      <c r="A172" s="9" t="s">
        <v>86</v>
      </c>
      <c r="B172" s="44">
        <v>1400</v>
      </c>
      <c r="C172" s="44">
        <v>1400</v>
      </c>
      <c r="D172" s="44">
        <v>1400</v>
      </c>
      <c r="E172" s="44">
        <v>1400</v>
      </c>
      <c r="F172" s="44">
        <v>1400</v>
      </c>
      <c r="G172" s="44"/>
      <c r="H172" s="44"/>
      <c r="I172" s="44"/>
      <c r="J172" s="44"/>
      <c r="K172" s="44"/>
      <c r="L172" s="44"/>
      <c r="M172" s="44"/>
    </row>
    <row r="173" spans="1:13" s="28" customFormat="1" ht="15.6">
      <c r="A173" s="9" t="s">
        <v>87</v>
      </c>
      <c r="B173" s="44">
        <v>1400</v>
      </c>
      <c r="C173" s="44">
        <v>1400</v>
      </c>
      <c r="D173" s="44">
        <v>1400</v>
      </c>
      <c r="E173" s="44">
        <v>1400</v>
      </c>
      <c r="F173" s="44">
        <v>1400</v>
      </c>
      <c r="G173" s="44"/>
      <c r="H173" s="44"/>
      <c r="I173" s="44"/>
      <c r="J173" s="44"/>
      <c r="K173" s="44"/>
      <c r="L173" s="44"/>
      <c r="M173" s="44"/>
    </row>
    <row r="174" spans="1:13" s="28" customFormat="1" ht="15.6">
      <c r="A174" s="9" t="s">
        <v>88</v>
      </c>
      <c r="B174" s="44">
        <v>1900</v>
      </c>
      <c r="C174" s="44">
        <v>1900</v>
      </c>
      <c r="D174" s="44">
        <v>1900</v>
      </c>
      <c r="E174" s="44">
        <v>1900</v>
      </c>
      <c r="F174" s="44">
        <v>1900</v>
      </c>
      <c r="G174" s="44"/>
      <c r="H174" s="44"/>
      <c r="I174" s="44"/>
      <c r="J174" s="44"/>
      <c r="K174" s="44"/>
      <c r="L174" s="44"/>
      <c r="M174" s="44"/>
    </row>
    <row r="175" spans="1:13" s="28" customFormat="1" ht="15.6">
      <c r="A175" s="9" t="s">
        <v>334</v>
      </c>
      <c r="B175" s="44">
        <v>1489.4844051320936</v>
      </c>
      <c r="C175" s="44">
        <v>1489.4844051320936</v>
      </c>
      <c r="D175" s="44">
        <v>1489.4844051320936</v>
      </c>
      <c r="E175" s="44">
        <v>1489.4844051320936</v>
      </c>
      <c r="F175" s="44">
        <v>1489.4844051320936</v>
      </c>
      <c r="G175" s="44"/>
      <c r="H175" s="44"/>
      <c r="I175" s="44"/>
      <c r="J175" s="44"/>
      <c r="K175" s="44"/>
      <c r="L175" s="44"/>
      <c r="M175" s="44"/>
    </row>
    <row r="176" spans="1:13" s="28" customFormat="1" ht="15.6">
      <c r="A176" s="9" t="s">
        <v>387</v>
      </c>
      <c r="B176" s="44">
        <v>1166.3855200507778</v>
      </c>
      <c r="C176" s="44">
        <v>1166.3855200507778</v>
      </c>
      <c r="D176" s="44">
        <v>1166.3855200507778</v>
      </c>
      <c r="E176" s="44">
        <v>1166.3855200507778</v>
      </c>
      <c r="F176" s="44">
        <v>1166.3855200507778</v>
      </c>
      <c r="G176" s="44"/>
      <c r="H176" s="44"/>
      <c r="I176" s="44"/>
      <c r="J176" s="44"/>
      <c r="K176" s="44"/>
      <c r="L176" s="44"/>
      <c r="M176" s="44"/>
    </row>
    <row r="177" spans="1:13" s="28" customFormat="1" ht="15.6">
      <c r="A177" s="9" t="s">
        <v>169</v>
      </c>
      <c r="B177" s="44">
        <v>1256.3079473960015</v>
      </c>
      <c r="C177" s="44">
        <v>1256.3079473960015</v>
      </c>
      <c r="D177" s="44">
        <v>1256.3079473960015</v>
      </c>
      <c r="E177" s="44">
        <v>1256.3079473960015</v>
      </c>
      <c r="F177" s="44">
        <v>1256.3079473960015</v>
      </c>
      <c r="G177" s="44"/>
      <c r="H177" s="44"/>
      <c r="I177" s="44"/>
      <c r="J177" s="44"/>
      <c r="K177" s="44"/>
      <c r="L177" s="44"/>
      <c r="M177" s="44"/>
    </row>
    <row r="178" spans="1:13" s="28" customFormat="1" ht="15.6">
      <c r="A178" s="9" t="s">
        <v>384</v>
      </c>
      <c r="B178" s="44">
        <v>1132.944484657294</v>
      </c>
      <c r="C178" s="44">
        <v>1137.802761255301</v>
      </c>
      <c r="D178" s="44">
        <v>1129.9852651376882</v>
      </c>
      <c r="E178" s="44">
        <v>1129.9852651376882</v>
      </c>
      <c r="F178" s="44">
        <v>1140.5800242647392</v>
      </c>
      <c r="G178" s="44"/>
      <c r="H178" s="44"/>
      <c r="I178" s="44"/>
      <c r="J178" s="44"/>
      <c r="K178" s="44"/>
      <c r="L178" s="44"/>
      <c r="M178" s="44"/>
    </row>
    <row r="179" spans="1:13" s="28" customFormat="1" ht="15.6">
      <c r="A179" s="9" t="s">
        <v>321</v>
      </c>
      <c r="B179" s="44">
        <v>1687.8507980622076</v>
      </c>
      <c r="C179" s="44">
        <v>1687.8507980622076</v>
      </c>
      <c r="D179" s="44">
        <v>1687.8507980622076</v>
      </c>
      <c r="E179" s="44">
        <v>1687.8507980622076</v>
      </c>
      <c r="F179" s="44">
        <v>1687.8507980622076</v>
      </c>
      <c r="G179" s="44"/>
      <c r="H179" s="44"/>
      <c r="I179" s="44"/>
      <c r="J179" s="44"/>
      <c r="K179" s="44"/>
      <c r="L179" s="44"/>
      <c r="M179" s="44"/>
    </row>
    <row r="180" spans="1:13" s="28" customFormat="1" ht="15.6">
      <c r="A180" s="9" t="s">
        <v>159</v>
      </c>
      <c r="B180" s="44">
        <v>1521.1594383872402</v>
      </c>
      <c r="C180" s="44">
        <v>1521.1594383872402</v>
      </c>
      <c r="D180" s="44">
        <v>1521.1594383872402</v>
      </c>
      <c r="E180" s="44">
        <v>1521.1594383872402</v>
      </c>
      <c r="F180" s="44">
        <v>1521.1594383872402</v>
      </c>
      <c r="G180" s="44"/>
      <c r="H180" s="44"/>
      <c r="I180" s="44"/>
      <c r="J180" s="44"/>
      <c r="K180" s="44"/>
      <c r="L180" s="44"/>
      <c r="M180" s="44"/>
    </row>
    <row r="181" spans="1:13" s="28" customFormat="1" ht="15.6">
      <c r="A181" s="9" t="s">
        <v>89</v>
      </c>
      <c r="B181" s="44">
        <v>1687.5760535602803</v>
      </c>
      <c r="C181" s="44">
        <v>1687.5760535602803</v>
      </c>
      <c r="D181" s="44">
        <v>1687.5760535602803</v>
      </c>
      <c r="E181" s="44">
        <v>1687.5760535602803</v>
      </c>
      <c r="F181" s="44">
        <v>1687.5760535602803</v>
      </c>
      <c r="G181" s="44"/>
      <c r="H181" s="44"/>
      <c r="I181" s="44"/>
      <c r="J181" s="44"/>
      <c r="K181" s="44"/>
      <c r="L181" s="44"/>
      <c r="M181" s="44"/>
    </row>
    <row r="182" spans="1:13" s="28" customFormat="1" ht="15.6">
      <c r="A182" s="9" t="s">
        <v>322</v>
      </c>
      <c r="B182" s="44">
        <v>1681.5959954696116</v>
      </c>
      <c r="C182" s="44">
        <v>1681.5959954696116</v>
      </c>
      <c r="D182" s="44">
        <v>1681.5959954696116</v>
      </c>
      <c r="E182" s="44">
        <v>1681.5959954696116</v>
      </c>
      <c r="F182" s="44">
        <v>1681.5959954696116</v>
      </c>
      <c r="G182" s="44"/>
      <c r="H182" s="44"/>
      <c r="I182" s="44"/>
      <c r="J182" s="44"/>
      <c r="K182" s="44"/>
      <c r="L182" s="44"/>
      <c r="M182" s="44"/>
    </row>
    <row r="183" spans="1:13" s="28" customFormat="1" ht="15.6">
      <c r="A183" s="9" t="s">
        <v>302</v>
      </c>
      <c r="B183" s="44">
        <v>1121.1288967650528</v>
      </c>
      <c r="C183" s="44">
        <v>1121.1288967650528</v>
      </c>
      <c r="D183" s="44">
        <v>1121.1288967650528</v>
      </c>
      <c r="E183" s="44">
        <v>1121.1288967650528</v>
      </c>
      <c r="F183" s="44">
        <v>1121.1288967650528</v>
      </c>
      <c r="G183" s="44"/>
      <c r="H183" s="44"/>
      <c r="I183" s="44"/>
      <c r="J183" s="44"/>
      <c r="K183" s="44"/>
      <c r="L183" s="44"/>
      <c r="M183" s="44"/>
    </row>
    <row r="184" spans="1:13" s="28" customFormat="1" ht="15.6">
      <c r="A184" s="9" t="s">
        <v>306</v>
      </c>
      <c r="B184" s="44">
        <v>1207.1615952463899</v>
      </c>
      <c r="C184" s="44">
        <v>1207.1615952463899</v>
      </c>
      <c r="D184" s="44">
        <v>1207.1615952463899</v>
      </c>
      <c r="E184" s="44">
        <v>1207.1615952463899</v>
      </c>
      <c r="F184" s="44">
        <v>1207.1615952463899</v>
      </c>
      <c r="G184" s="44"/>
      <c r="H184" s="44"/>
      <c r="I184" s="44"/>
      <c r="J184" s="44"/>
      <c r="K184" s="44"/>
      <c r="L184" s="44"/>
      <c r="M184" s="44"/>
    </row>
    <row r="185" spans="1:13" s="28" customFormat="1" ht="15.6">
      <c r="A185" s="9" t="s">
        <v>90</v>
      </c>
      <c r="B185" s="44">
        <v>1699.0283839244478</v>
      </c>
      <c r="C185" s="44">
        <v>1699.0283839244478</v>
      </c>
      <c r="D185" s="44">
        <v>1644.9326905522755</v>
      </c>
      <c r="E185" s="44">
        <v>1644.9326905522755</v>
      </c>
      <c r="F185" s="44">
        <v>1644.9326905522755</v>
      </c>
      <c r="G185" s="44"/>
      <c r="H185" s="44"/>
      <c r="I185" s="44"/>
      <c r="J185" s="44"/>
      <c r="K185" s="44"/>
      <c r="L185" s="44"/>
      <c r="M185" s="44"/>
    </row>
    <row r="186" spans="1:13" s="28" customFormat="1" ht="15.6">
      <c r="A186" s="9" t="s">
        <v>239</v>
      </c>
      <c r="B186" s="44">
        <v>1525.7156626644235</v>
      </c>
      <c r="C186" s="44">
        <v>1525.7156626644235</v>
      </c>
      <c r="D186" s="44">
        <v>1525.7156626644235</v>
      </c>
      <c r="E186" s="44">
        <v>1525.7156626644235</v>
      </c>
      <c r="F186" s="44">
        <v>1525.7156626644235</v>
      </c>
      <c r="G186" s="44"/>
      <c r="H186" s="44"/>
      <c r="I186" s="44"/>
      <c r="J186" s="44"/>
      <c r="K186" s="44"/>
      <c r="L186" s="44"/>
      <c r="M186" s="44"/>
    </row>
    <row r="187" spans="1:13" s="28" customFormat="1" ht="15.6">
      <c r="A187" s="9" t="s">
        <v>316</v>
      </c>
      <c r="B187" s="44">
        <v>1645</v>
      </c>
      <c r="C187" s="44">
        <v>1645</v>
      </c>
      <c r="D187" s="44">
        <v>1646.0517236066835</v>
      </c>
      <c r="E187" s="44">
        <v>1646.0517236066835</v>
      </c>
      <c r="F187" s="44">
        <v>1633.4785271766459</v>
      </c>
      <c r="G187" s="44"/>
      <c r="H187" s="44"/>
      <c r="I187" s="44"/>
      <c r="J187" s="44"/>
      <c r="K187" s="44"/>
      <c r="L187" s="44"/>
      <c r="M187" s="44"/>
    </row>
    <row r="188" spans="1:13" s="28" customFormat="1" ht="15.6">
      <c r="A188" s="9" t="s">
        <v>91</v>
      </c>
      <c r="B188" s="44">
        <v>1453.6</v>
      </c>
      <c r="C188" s="44">
        <v>1453.6</v>
      </c>
      <c r="D188" s="44">
        <v>1453.6</v>
      </c>
      <c r="E188" s="44">
        <v>1453.6</v>
      </c>
      <c r="F188" s="44">
        <v>1453.6</v>
      </c>
      <c r="G188" s="44"/>
      <c r="H188" s="44"/>
      <c r="I188" s="44"/>
      <c r="J188" s="44"/>
      <c r="K188" s="44"/>
      <c r="L188" s="44"/>
      <c r="M188" s="44"/>
    </row>
    <row r="189" spans="1:13" s="28" customFormat="1" ht="15.6">
      <c r="A189" s="9" t="s">
        <v>238</v>
      </c>
      <c r="B189" s="44">
        <v>1166.554414732901</v>
      </c>
      <c r="C189" s="44">
        <v>1166.554414732901</v>
      </c>
      <c r="D189" s="44">
        <v>1166.554414732901</v>
      </c>
      <c r="E189" s="44">
        <v>1166.554414732901</v>
      </c>
      <c r="F189" s="44">
        <v>1166.554414732901</v>
      </c>
      <c r="G189" s="44"/>
      <c r="H189" s="44"/>
      <c r="I189" s="44"/>
      <c r="J189" s="44"/>
      <c r="K189" s="44"/>
      <c r="L189" s="44"/>
      <c r="M189" s="44"/>
    </row>
    <row r="190" spans="1:13" s="28" customFormat="1" ht="15.6">
      <c r="A190" s="9" t="s">
        <v>92</v>
      </c>
      <c r="B190" s="44">
        <v>1400</v>
      </c>
      <c r="C190" s="44">
        <v>1400</v>
      </c>
      <c r="D190" s="44">
        <v>1400</v>
      </c>
      <c r="E190" s="44">
        <v>1400</v>
      </c>
      <c r="F190" s="44">
        <v>1400</v>
      </c>
      <c r="G190" s="44"/>
      <c r="H190" s="44"/>
      <c r="I190" s="44"/>
      <c r="J190" s="44"/>
      <c r="K190" s="44"/>
      <c r="L190" s="44"/>
      <c r="M190" s="44"/>
    </row>
    <row r="191" spans="1:13" s="28" customFormat="1" ht="15.6">
      <c r="A191" s="9" t="s">
        <v>232</v>
      </c>
      <c r="B191" s="44">
        <v>1459</v>
      </c>
      <c r="C191" s="44">
        <v>1459</v>
      </c>
      <c r="D191" s="44">
        <v>1459</v>
      </c>
      <c r="E191" s="44">
        <v>1459</v>
      </c>
      <c r="F191" s="44">
        <v>1459</v>
      </c>
      <c r="G191" s="44"/>
      <c r="H191" s="44"/>
      <c r="I191" s="44"/>
      <c r="J191" s="44"/>
      <c r="K191" s="44"/>
      <c r="L191" s="44"/>
      <c r="M191" s="44"/>
    </row>
    <row r="192" spans="1:13" s="28" customFormat="1" ht="15.6">
      <c r="A192" s="9" t="s">
        <v>394</v>
      </c>
      <c r="B192" s="44">
        <v>1152.4407875445431</v>
      </c>
      <c r="C192" s="44">
        <v>1152.4407875445431</v>
      </c>
      <c r="D192" s="44">
        <v>1152.4407875445431</v>
      </c>
      <c r="E192" s="44">
        <v>1152.4407875445431</v>
      </c>
      <c r="F192" s="44">
        <v>1152.4407875445431</v>
      </c>
      <c r="G192" s="44"/>
      <c r="H192" s="44"/>
      <c r="I192" s="44"/>
      <c r="J192" s="44"/>
      <c r="K192" s="44"/>
      <c r="L192" s="44"/>
      <c r="M192" s="44"/>
    </row>
    <row r="193" spans="1:13" s="28" customFormat="1" ht="15.6">
      <c r="A193" s="9" t="s">
        <v>408</v>
      </c>
      <c r="B193" s="44"/>
      <c r="C193" s="44"/>
      <c r="D193" s="44"/>
      <c r="E193" s="44">
        <v>1200</v>
      </c>
      <c r="F193" s="44">
        <v>1147.2686725309654</v>
      </c>
      <c r="G193" s="44"/>
      <c r="H193" s="44"/>
      <c r="I193" s="44"/>
      <c r="J193" s="44"/>
      <c r="K193" s="44"/>
      <c r="L193" s="44"/>
      <c r="M193" s="44"/>
    </row>
    <row r="194" spans="1:13" s="28" customFormat="1" ht="15.6">
      <c r="A194" s="9" t="s">
        <v>93</v>
      </c>
      <c r="B194" s="44">
        <v>1207.8</v>
      </c>
      <c r="C194" s="44">
        <v>1207.8</v>
      </c>
      <c r="D194" s="44">
        <v>1207.8</v>
      </c>
      <c r="E194" s="44">
        <v>1207.8</v>
      </c>
      <c r="F194" s="44">
        <v>1207.8</v>
      </c>
      <c r="G194" s="44"/>
      <c r="H194" s="44"/>
      <c r="I194" s="44"/>
      <c r="J194" s="44"/>
      <c r="K194" s="44"/>
      <c r="L194" s="44"/>
      <c r="M194" s="44"/>
    </row>
    <row r="195" spans="1:13" s="28" customFormat="1" ht="15.6">
      <c r="A195" s="9" t="s">
        <v>94</v>
      </c>
      <c r="B195" s="44">
        <v>1200</v>
      </c>
      <c r="C195" s="44">
        <v>1200</v>
      </c>
      <c r="D195" s="44">
        <v>1200</v>
      </c>
      <c r="E195" s="44">
        <v>1200</v>
      </c>
      <c r="F195" s="44">
        <v>1200</v>
      </c>
      <c r="G195" s="44"/>
      <c r="H195" s="44"/>
      <c r="I195" s="44"/>
      <c r="J195" s="44"/>
      <c r="K195" s="44"/>
      <c r="L195" s="44"/>
      <c r="M195" s="44"/>
    </row>
    <row r="196" spans="1:13" s="28" customFormat="1" ht="15.6">
      <c r="A196" s="9" t="s">
        <v>95</v>
      </c>
      <c r="B196" s="44">
        <v>1400</v>
      </c>
      <c r="C196" s="44">
        <v>1400</v>
      </c>
      <c r="D196" s="44">
        <v>1400</v>
      </c>
      <c r="E196" s="44">
        <v>1400</v>
      </c>
      <c r="F196" s="44">
        <v>1400</v>
      </c>
      <c r="G196" s="44"/>
      <c r="H196" s="44"/>
      <c r="I196" s="44"/>
      <c r="J196" s="44"/>
      <c r="K196" s="44"/>
      <c r="L196" s="44"/>
      <c r="M196" s="44"/>
    </row>
    <row r="197" spans="1:13" s="28" customFormat="1" ht="15.6">
      <c r="A197" s="9" t="s">
        <v>96</v>
      </c>
      <c r="B197" s="44">
        <v>1200</v>
      </c>
      <c r="C197" s="44">
        <v>1200</v>
      </c>
      <c r="D197" s="44">
        <v>1200</v>
      </c>
      <c r="E197" s="44">
        <v>1200</v>
      </c>
      <c r="F197" s="44">
        <v>1200</v>
      </c>
      <c r="G197" s="44"/>
      <c r="H197" s="44"/>
      <c r="I197" s="44"/>
      <c r="J197" s="44"/>
      <c r="K197" s="44"/>
      <c r="L197" s="44"/>
      <c r="M197" s="44"/>
    </row>
    <row r="198" spans="1:13" s="28" customFormat="1" ht="15.6">
      <c r="A198" s="9" t="s">
        <v>97</v>
      </c>
      <c r="B198" s="44">
        <v>1800</v>
      </c>
      <c r="C198" s="44">
        <v>1800</v>
      </c>
      <c r="D198" s="44">
        <v>1800</v>
      </c>
      <c r="E198" s="44">
        <v>1800</v>
      </c>
      <c r="F198" s="44">
        <v>1800</v>
      </c>
      <c r="G198" s="44"/>
      <c r="H198" s="44"/>
      <c r="I198" s="44"/>
      <c r="J198" s="44"/>
      <c r="K198" s="44"/>
      <c r="L198" s="44"/>
      <c r="M198" s="44"/>
    </row>
    <row r="199" spans="1:13" s="28" customFormat="1" ht="15.6">
      <c r="A199" s="9" t="s">
        <v>245</v>
      </c>
      <c r="B199" s="44">
        <v>1555.5683889640504</v>
      </c>
      <c r="C199" s="44">
        <v>1555.5683889640504</v>
      </c>
      <c r="D199" s="44">
        <v>1555.5683889640504</v>
      </c>
      <c r="E199" s="44">
        <v>1555.5683889640504</v>
      </c>
      <c r="F199" s="44">
        <v>1555.5683889640504</v>
      </c>
      <c r="G199" s="44"/>
      <c r="H199" s="44"/>
      <c r="I199" s="44"/>
      <c r="J199" s="44"/>
      <c r="K199" s="44"/>
      <c r="L199" s="44"/>
      <c r="M199" s="44"/>
    </row>
    <row r="200" spans="1:13" s="28" customFormat="1" ht="15.6">
      <c r="A200" s="9" t="s">
        <v>98</v>
      </c>
      <c r="B200" s="44">
        <v>1352.5392174459296</v>
      </c>
      <c r="C200" s="44">
        <v>1352.5392174459296</v>
      </c>
      <c r="D200" s="44">
        <v>1352.5392174459296</v>
      </c>
      <c r="E200" s="44">
        <v>1352.5392174459296</v>
      </c>
      <c r="F200" s="44">
        <v>1349.955760089302</v>
      </c>
      <c r="G200" s="44"/>
      <c r="H200" s="44"/>
      <c r="I200" s="44"/>
      <c r="J200" s="44"/>
      <c r="K200" s="44"/>
      <c r="L200" s="44"/>
      <c r="M200" s="44"/>
    </row>
    <row r="201" spans="1:13" s="28" customFormat="1" ht="15.6">
      <c r="A201" s="9" t="s">
        <v>234</v>
      </c>
      <c r="B201" s="44">
        <v>1327</v>
      </c>
      <c r="C201" s="44">
        <v>1327</v>
      </c>
      <c r="D201" s="44">
        <v>1327</v>
      </c>
      <c r="E201" s="44">
        <v>1327</v>
      </c>
      <c r="F201" s="44">
        <v>1327</v>
      </c>
      <c r="G201" s="44"/>
      <c r="H201" s="44"/>
      <c r="I201" s="44"/>
      <c r="J201" s="44"/>
      <c r="K201" s="44"/>
      <c r="L201" s="44"/>
      <c r="M201" s="44"/>
    </row>
    <row r="202" spans="1:13" s="28" customFormat="1" ht="15.6">
      <c r="A202" s="9" t="s">
        <v>99</v>
      </c>
      <c r="B202" s="44">
        <v>1394.3611406187033</v>
      </c>
      <c r="C202" s="44">
        <v>1394.3611406187033</v>
      </c>
      <c r="D202" s="44">
        <v>1394.3611406187033</v>
      </c>
      <c r="E202" s="44">
        <v>1394.3611406187033</v>
      </c>
      <c r="F202" s="44">
        <v>1405.8113392554042</v>
      </c>
      <c r="G202" s="44"/>
      <c r="H202" s="44"/>
      <c r="I202" s="44"/>
      <c r="J202" s="44"/>
      <c r="K202" s="44"/>
      <c r="L202" s="44"/>
      <c r="M202" s="44"/>
    </row>
    <row r="203" spans="1:13" s="28" customFormat="1" ht="15.6">
      <c r="A203" s="9" t="s">
        <v>100</v>
      </c>
      <c r="B203" s="44">
        <v>1600</v>
      </c>
      <c r="C203" s="44">
        <v>1600</v>
      </c>
      <c r="D203" s="44">
        <v>1600</v>
      </c>
      <c r="E203" s="44">
        <v>1600</v>
      </c>
      <c r="F203" s="44">
        <v>1600</v>
      </c>
      <c r="G203" s="44"/>
      <c r="H203" s="44"/>
      <c r="I203" s="44"/>
      <c r="J203" s="44"/>
      <c r="K203" s="44"/>
      <c r="L203" s="44"/>
      <c r="M203" s="44"/>
    </row>
    <row r="204" spans="1:13" s="28" customFormat="1" ht="15.6">
      <c r="A204" s="9" t="s">
        <v>101</v>
      </c>
      <c r="B204" s="44">
        <v>1200</v>
      </c>
      <c r="C204" s="44">
        <v>1200</v>
      </c>
      <c r="D204" s="44">
        <v>1200</v>
      </c>
      <c r="E204" s="44">
        <v>1200</v>
      </c>
      <c r="F204" s="44">
        <v>1200</v>
      </c>
      <c r="G204" s="44"/>
      <c r="H204" s="44"/>
      <c r="I204" s="44"/>
      <c r="J204" s="44"/>
      <c r="K204" s="44"/>
      <c r="L204" s="44"/>
      <c r="M204" s="44"/>
    </row>
    <row r="205" spans="1:13" s="28" customFormat="1" ht="15.6">
      <c r="A205" s="9" t="s">
        <v>153</v>
      </c>
      <c r="B205" s="44">
        <v>1204.9331848394536</v>
      </c>
      <c r="C205" s="44">
        <v>1204.9331848394536</v>
      </c>
      <c r="D205" s="44">
        <v>1204.9331848394536</v>
      </c>
      <c r="E205" s="44">
        <v>1204.9331848394536</v>
      </c>
      <c r="F205" s="44">
        <v>1204.9331848394536</v>
      </c>
      <c r="G205" s="44"/>
      <c r="H205" s="44"/>
      <c r="I205" s="44"/>
      <c r="J205" s="44"/>
      <c r="K205" s="44"/>
      <c r="L205" s="44"/>
      <c r="M205" s="44"/>
    </row>
    <row r="206" spans="1:13" s="28" customFormat="1" ht="15.6">
      <c r="A206" s="9" t="s">
        <v>253</v>
      </c>
      <c r="B206" s="44">
        <v>1092.4511844569643</v>
      </c>
      <c r="C206" s="44">
        <v>1092.4511844569643</v>
      </c>
      <c r="D206" s="44">
        <v>1092.4511844569643</v>
      </c>
      <c r="E206" s="44">
        <v>1092.4511844569643</v>
      </c>
      <c r="F206" s="44">
        <v>1092.4511844569643</v>
      </c>
      <c r="G206" s="44"/>
      <c r="H206" s="44"/>
      <c r="I206" s="44"/>
      <c r="J206" s="44"/>
      <c r="K206" s="44"/>
      <c r="L206" s="44"/>
      <c r="M206" s="44"/>
    </row>
    <row r="207" spans="1:13" s="28" customFormat="1" ht="15.6">
      <c r="A207" s="9" t="s">
        <v>102</v>
      </c>
      <c r="B207" s="44">
        <v>1200</v>
      </c>
      <c r="C207" s="44">
        <v>1200</v>
      </c>
      <c r="D207" s="44">
        <v>1200</v>
      </c>
      <c r="E207" s="44">
        <v>1200</v>
      </c>
      <c r="F207" s="44">
        <v>1200</v>
      </c>
      <c r="G207" s="44"/>
      <c r="H207" s="44"/>
      <c r="I207" s="44"/>
      <c r="J207" s="44"/>
      <c r="K207" s="44"/>
      <c r="L207" s="44"/>
      <c r="M207" s="44"/>
    </row>
    <row r="208" spans="1:13" s="28" customFormat="1" ht="15.6">
      <c r="A208" s="9" t="s">
        <v>369</v>
      </c>
      <c r="B208" s="44">
        <v>1261</v>
      </c>
      <c r="C208" s="44">
        <v>1261</v>
      </c>
      <c r="D208" s="44">
        <v>1261</v>
      </c>
      <c r="E208" s="44">
        <v>1261</v>
      </c>
      <c r="F208" s="44">
        <v>1261</v>
      </c>
      <c r="G208" s="44"/>
      <c r="H208" s="44"/>
      <c r="I208" s="44"/>
      <c r="J208" s="44"/>
      <c r="K208" s="44"/>
      <c r="L208" s="44"/>
      <c r="M208" s="44"/>
    </row>
    <row r="209" spans="1:13" s="28" customFormat="1" ht="15.6">
      <c r="A209" s="9" t="s">
        <v>287</v>
      </c>
      <c r="B209" s="44">
        <v>1470.760196088931</v>
      </c>
      <c r="C209" s="44">
        <v>1470.760196088931</v>
      </c>
      <c r="D209" s="44">
        <v>1470.760196088931</v>
      </c>
      <c r="E209" s="44">
        <v>1470.760196088931</v>
      </c>
      <c r="F209" s="44">
        <v>1427.6700474319859</v>
      </c>
      <c r="G209" s="44"/>
      <c r="H209" s="44"/>
      <c r="I209" s="44"/>
      <c r="J209" s="44"/>
      <c r="K209" s="44"/>
      <c r="L209" s="44"/>
      <c r="M209" s="44"/>
    </row>
    <row r="210" spans="1:13" s="28" customFormat="1" ht="15.6">
      <c r="A210" s="9" t="s">
        <v>103</v>
      </c>
      <c r="B210" s="44">
        <v>1892.8929688148212</v>
      </c>
      <c r="C210" s="44">
        <v>1892.8929688148212</v>
      </c>
      <c r="D210" s="44">
        <v>1892.8929688148212</v>
      </c>
      <c r="E210" s="44">
        <v>1892.8929688148212</v>
      </c>
      <c r="F210" s="44">
        <v>1892.8929688148212</v>
      </c>
      <c r="G210" s="44"/>
      <c r="H210" s="44"/>
      <c r="I210" s="44"/>
      <c r="J210" s="44"/>
      <c r="K210" s="44"/>
      <c r="L210" s="44"/>
      <c r="M210" s="44"/>
    </row>
    <row r="211" spans="1:13" s="28" customFormat="1" ht="15.6">
      <c r="A211" s="9" t="s">
        <v>104</v>
      </c>
      <c r="B211" s="44">
        <v>1545</v>
      </c>
      <c r="C211" s="44">
        <v>1545</v>
      </c>
      <c r="D211" s="44">
        <v>1545</v>
      </c>
      <c r="E211" s="44">
        <v>1545</v>
      </c>
      <c r="F211" s="44">
        <v>1545</v>
      </c>
      <c r="G211" s="44"/>
      <c r="H211" s="44"/>
      <c r="I211" s="44"/>
      <c r="J211" s="44"/>
      <c r="K211" s="44"/>
      <c r="L211" s="44"/>
      <c r="M211" s="44"/>
    </row>
    <row r="212" spans="1:13" s="28" customFormat="1" ht="15.6">
      <c r="A212" s="9" t="s">
        <v>357</v>
      </c>
      <c r="B212" s="44">
        <v>1251</v>
      </c>
      <c r="C212" s="44">
        <v>1251</v>
      </c>
      <c r="D212" s="44">
        <v>1293.9165065718178</v>
      </c>
      <c r="E212" s="44">
        <v>1293.9165065718178</v>
      </c>
      <c r="F212" s="44">
        <v>1355.4506337588132</v>
      </c>
      <c r="G212" s="44"/>
      <c r="H212" s="44"/>
      <c r="I212" s="44"/>
      <c r="J212" s="44"/>
      <c r="K212" s="44"/>
      <c r="L212" s="44"/>
      <c r="M212" s="44"/>
    </row>
    <row r="213" spans="1:13" s="28" customFormat="1" ht="15.6">
      <c r="A213" s="9" t="s">
        <v>268</v>
      </c>
      <c r="B213" s="44">
        <v>1269</v>
      </c>
      <c r="C213" s="44">
        <v>1269</v>
      </c>
      <c r="D213" s="44">
        <v>1269</v>
      </c>
      <c r="E213" s="44">
        <v>1269</v>
      </c>
      <c r="F213" s="44">
        <v>1269</v>
      </c>
      <c r="G213" s="44"/>
      <c r="H213" s="44"/>
      <c r="I213" s="44"/>
      <c r="J213" s="44"/>
      <c r="K213" s="44"/>
      <c r="L213" s="44"/>
      <c r="M213" s="44"/>
    </row>
    <row r="214" spans="1:13" s="28" customFormat="1" ht="15.6">
      <c r="A214" s="9" t="s">
        <v>166</v>
      </c>
      <c r="B214" s="44">
        <v>1550.350579761546</v>
      </c>
      <c r="C214" s="44">
        <v>1550.350579761546</v>
      </c>
      <c r="D214" s="44">
        <v>1550.350579761546</v>
      </c>
      <c r="E214" s="44">
        <v>1550.350579761546</v>
      </c>
      <c r="F214" s="44">
        <v>1550.350579761546</v>
      </c>
      <c r="G214" s="44"/>
      <c r="H214" s="44"/>
      <c r="I214" s="44"/>
      <c r="J214" s="44"/>
      <c r="K214" s="44"/>
      <c r="L214" s="44"/>
      <c r="M214" s="44"/>
    </row>
    <row r="215" spans="1:13" s="28" customFormat="1" ht="15.6">
      <c r="A215" s="9" t="s">
        <v>300</v>
      </c>
      <c r="B215" s="44">
        <v>1345.9630624599561</v>
      </c>
      <c r="C215" s="44">
        <v>1345.9630624599561</v>
      </c>
      <c r="D215" s="44">
        <v>1345.9630624599561</v>
      </c>
      <c r="E215" s="44">
        <v>1345.9630624599561</v>
      </c>
      <c r="F215" s="44">
        <v>1345.9630624599561</v>
      </c>
      <c r="G215" s="44"/>
      <c r="H215" s="44"/>
      <c r="I215" s="44"/>
      <c r="J215" s="44"/>
      <c r="K215" s="44"/>
      <c r="L215" s="44"/>
      <c r="M215" s="44"/>
    </row>
    <row r="216" spans="1:13" s="28" customFormat="1" ht="15.6">
      <c r="A216" s="9" t="s">
        <v>105</v>
      </c>
      <c r="B216" s="44">
        <v>1474.6</v>
      </c>
      <c r="C216" s="44">
        <v>1474.6</v>
      </c>
      <c r="D216" s="44">
        <v>1474.6</v>
      </c>
      <c r="E216" s="44">
        <v>1474.6</v>
      </c>
      <c r="F216" s="44">
        <v>1474.6</v>
      </c>
      <c r="G216" s="44"/>
      <c r="H216" s="44"/>
      <c r="I216" s="44"/>
      <c r="J216" s="44"/>
      <c r="K216" s="44"/>
      <c r="L216" s="44"/>
      <c r="M216" s="44"/>
    </row>
    <row r="217" spans="1:13" s="28" customFormat="1" ht="15.6">
      <c r="A217" s="9" t="s">
        <v>158</v>
      </c>
      <c r="B217" s="44">
        <v>1434.275396664807</v>
      </c>
      <c r="C217" s="44">
        <v>1434.275396664807</v>
      </c>
      <c r="D217" s="44">
        <v>1434.275396664807</v>
      </c>
      <c r="E217" s="44">
        <v>1434.275396664807</v>
      </c>
      <c r="F217" s="44">
        <v>1434.275396664807</v>
      </c>
      <c r="G217" s="44"/>
      <c r="H217" s="44"/>
      <c r="I217" s="44"/>
      <c r="J217" s="44"/>
      <c r="K217" s="44"/>
      <c r="L217" s="44"/>
      <c r="M217" s="44"/>
    </row>
    <row r="218" spans="1:13" s="28" customFormat="1" ht="15.6">
      <c r="A218" s="9" t="s">
        <v>358</v>
      </c>
      <c r="B218" s="44">
        <v>1287</v>
      </c>
      <c r="C218" s="44">
        <v>1287</v>
      </c>
      <c r="D218" s="44">
        <v>1311.835476638342</v>
      </c>
      <c r="E218" s="44">
        <v>1311.835476638342</v>
      </c>
      <c r="F218" s="44">
        <v>1311.835476638342</v>
      </c>
      <c r="G218" s="44"/>
      <c r="H218" s="44"/>
      <c r="I218" s="44"/>
      <c r="J218" s="44"/>
      <c r="K218" s="44"/>
      <c r="L218" s="44"/>
      <c r="M218" s="44"/>
    </row>
    <row r="219" spans="1:13" s="28" customFormat="1" ht="15.6">
      <c r="A219" s="9" t="s">
        <v>106</v>
      </c>
      <c r="B219" s="44">
        <v>1255</v>
      </c>
      <c r="C219" s="44">
        <v>1255</v>
      </c>
      <c r="D219" s="44">
        <v>1255</v>
      </c>
      <c r="E219" s="44">
        <v>1255</v>
      </c>
      <c r="F219" s="44">
        <v>1255</v>
      </c>
      <c r="G219" s="44"/>
      <c r="H219" s="44"/>
      <c r="I219" s="44"/>
      <c r="J219" s="44"/>
      <c r="K219" s="44"/>
      <c r="L219" s="44"/>
      <c r="M219" s="44"/>
    </row>
    <row r="220" spans="1:13" s="28" customFormat="1" ht="15.6">
      <c r="A220" s="9" t="s">
        <v>107</v>
      </c>
      <c r="B220" s="44">
        <v>1474.5450359612821</v>
      </c>
      <c r="C220" s="44">
        <v>1474.5450359612821</v>
      </c>
      <c r="D220" s="44">
        <v>1474.5450359612821</v>
      </c>
      <c r="E220" s="44">
        <v>1474.5450359612821</v>
      </c>
      <c r="F220" s="44">
        <v>1474.5450359612821</v>
      </c>
      <c r="G220" s="44"/>
      <c r="H220" s="44"/>
      <c r="I220" s="44"/>
      <c r="J220" s="44"/>
      <c r="K220" s="44"/>
      <c r="L220" s="44"/>
      <c r="M220" s="44"/>
    </row>
    <row r="221" spans="1:13" s="28" customFormat="1" ht="15.6">
      <c r="A221" s="9" t="s">
        <v>335</v>
      </c>
      <c r="B221" s="44">
        <v>1194.2653307333908</v>
      </c>
      <c r="C221" s="44">
        <v>1194.2653307333908</v>
      </c>
      <c r="D221" s="44">
        <v>1194.2653307333908</v>
      </c>
      <c r="E221" s="44">
        <v>1194.2653307333908</v>
      </c>
      <c r="F221" s="44">
        <v>1194.2653307333908</v>
      </c>
      <c r="G221" s="44"/>
      <c r="H221" s="44"/>
      <c r="I221" s="44"/>
      <c r="J221" s="44"/>
      <c r="K221" s="44"/>
      <c r="L221" s="44"/>
      <c r="M221" s="44"/>
    </row>
    <row r="222" spans="1:13" s="28" customFormat="1" ht="15.6">
      <c r="A222" s="9" t="s">
        <v>205</v>
      </c>
      <c r="B222" s="44">
        <v>1642.7942550674445</v>
      </c>
      <c r="C222" s="44">
        <v>1642.7942550674445</v>
      </c>
      <c r="D222" s="44">
        <v>1677.5619459827726</v>
      </c>
      <c r="E222" s="44">
        <v>1677.5619459827726</v>
      </c>
      <c r="F222" s="44">
        <v>1663.32870144395</v>
      </c>
      <c r="G222" s="44"/>
      <c r="H222" s="44"/>
      <c r="I222" s="44"/>
      <c r="J222" s="44"/>
      <c r="K222" s="44"/>
      <c r="L222" s="44"/>
      <c r="M222" s="44"/>
    </row>
    <row r="223" spans="1:13" s="28" customFormat="1" ht="15.6">
      <c r="A223" s="9" t="s">
        <v>229</v>
      </c>
      <c r="B223" s="44">
        <v>1460.1663394160767</v>
      </c>
      <c r="C223" s="44">
        <v>1460.1663394160767</v>
      </c>
      <c r="D223" s="44">
        <v>1460.1663394160767</v>
      </c>
      <c r="E223" s="44">
        <v>1460.1663394160767</v>
      </c>
      <c r="F223" s="44">
        <v>1460.1663394160767</v>
      </c>
      <c r="G223" s="44"/>
      <c r="H223" s="44"/>
      <c r="I223" s="44"/>
      <c r="J223" s="44"/>
      <c r="K223" s="44"/>
      <c r="L223" s="44"/>
      <c r="M223" s="44"/>
    </row>
    <row r="224" spans="1:13" s="28" customFormat="1" ht="15.6">
      <c r="A224" s="9" t="s">
        <v>339</v>
      </c>
      <c r="B224" s="44">
        <v>1266.8801368004906</v>
      </c>
      <c r="C224" s="44">
        <v>1266.8801368004906</v>
      </c>
      <c r="D224" s="44">
        <v>1266.8801368004906</v>
      </c>
      <c r="E224" s="44">
        <v>1266.8801368004906</v>
      </c>
      <c r="F224" s="44">
        <v>1266.8801368004906</v>
      </c>
      <c r="G224" s="44"/>
      <c r="H224" s="44"/>
      <c r="I224" s="44"/>
      <c r="J224" s="44"/>
      <c r="K224" s="44"/>
      <c r="L224" s="44"/>
      <c r="M224" s="44"/>
    </row>
    <row r="225" spans="1:13" s="28" customFormat="1" ht="15.6">
      <c r="A225" s="9" t="s">
        <v>108</v>
      </c>
      <c r="B225" s="44">
        <v>1400</v>
      </c>
      <c r="C225" s="44">
        <v>1400</v>
      </c>
      <c r="D225" s="44">
        <v>1400</v>
      </c>
      <c r="E225" s="44">
        <v>1400</v>
      </c>
      <c r="F225" s="44">
        <v>1400</v>
      </c>
      <c r="G225" s="44"/>
      <c r="H225" s="44"/>
      <c r="I225" s="44"/>
      <c r="J225" s="44"/>
      <c r="K225" s="44"/>
      <c r="L225" s="44"/>
      <c r="M225" s="44"/>
    </row>
    <row r="226" spans="1:13" s="28" customFormat="1" ht="15.6">
      <c r="A226" s="9" t="s">
        <v>370</v>
      </c>
      <c r="B226" s="44">
        <v>1338.8625735875239</v>
      </c>
      <c r="C226" s="44">
        <v>1338.8625735875239</v>
      </c>
      <c r="D226" s="44">
        <v>1397.9044529189105</v>
      </c>
      <c r="E226" s="44">
        <v>1397.9044529189105</v>
      </c>
      <c r="F226" s="44">
        <v>1397.9044529189105</v>
      </c>
      <c r="G226" s="44"/>
      <c r="H226" s="44"/>
      <c r="I226" s="44"/>
      <c r="J226" s="44"/>
      <c r="K226" s="44"/>
      <c r="L226" s="44"/>
      <c r="M226" s="44"/>
    </row>
    <row r="227" spans="1:13" s="28" customFormat="1" ht="15.6">
      <c r="A227" s="9" t="s">
        <v>109</v>
      </c>
      <c r="B227" s="44">
        <v>1209.4578496654528</v>
      </c>
      <c r="C227" s="44">
        <v>1209.4578496654528</v>
      </c>
      <c r="D227" s="44">
        <v>1209.4578496654528</v>
      </c>
      <c r="E227" s="44">
        <v>1209.4578496654528</v>
      </c>
      <c r="F227" s="44">
        <v>1209.4578496654528</v>
      </c>
      <c r="G227" s="44"/>
      <c r="H227" s="44"/>
      <c r="I227" s="44"/>
      <c r="J227" s="44"/>
      <c r="K227" s="44"/>
      <c r="L227" s="44"/>
      <c r="M227" s="44"/>
    </row>
    <row r="228" spans="1:13" s="28" customFormat="1" ht="15.6">
      <c r="A228" s="9" t="s">
        <v>350</v>
      </c>
      <c r="B228" s="44">
        <v>1263.561659460433</v>
      </c>
      <c r="C228" s="44">
        <v>1263.561659460433</v>
      </c>
      <c r="D228" s="44">
        <v>1263.561659460433</v>
      </c>
      <c r="E228" s="44">
        <v>1263.561659460433</v>
      </c>
      <c r="F228" s="44">
        <v>1263.561659460433</v>
      </c>
      <c r="G228" s="44"/>
      <c r="H228" s="44"/>
      <c r="I228" s="44"/>
      <c r="J228" s="44"/>
      <c r="K228" s="44"/>
      <c r="L228" s="44"/>
      <c r="M228" s="44"/>
    </row>
    <row r="229" spans="1:13" s="28" customFormat="1" ht="15.6">
      <c r="A229" s="9" t="s">
        <v>110</v>
      </c>
      <c r="B229" s="44">
        <v>1400</v>
      </c>
      <c r="C229" s="44">
        <v>1400</v>
      </c>
      <c r="D229" s="44">
        <v>1400</v>
      </c>
      <c r="E229" s="44">
        <v>1400</v>
      </c>
      <c r="F229" s="44">
        <v>1400</v>
      </c>
      <c r="G229" s="44"/>
      <c r="H229" s="44"/>
      <c r="I229" s="44"/>
      <c r="J229" s="44"/>
      <c r="K229" s="44"/>
      <c r="L229" s="44"/>
      <c r="M229" s="44"/>
    </row>
    <row r="230" spans="1:13" s="28" customFormat="1" ht="15.6">
      <c r="A230" s="9" t="s">
        <v>406</v>
      </c>
      <c r="B230" s="44"/>
      <c r="C230" s="44">
        <v>1300</v>
      </c>
      <c r="D230" s="44">
        <v>1324.0693995905926</v>
      </c>
      <c r="E230" s="44">
        <v>1324.0693995905926</v>
      </c>
      <c r="F230" s="44">
        <v>1324.0693995905926</v>
      </c>
      <c r="G230" s="44"/>
      <c r="H230" s="44"/>
      <c r="I230" s="44"/>
      <c r="J230" s="44"/>
      <c r="K230" s="44"/>
      <c r="L230" s="44"/>
      <c r="M230" s="44"/>
    </row>
    <row r="231" spans="1:13" s="28" customFormat="1" ht="15.6">
      <c r="A231" s="9" t="s">
        <v>309</v>
      </c>
      <c r="B231" s="44">
        <v>1169.7665391701598</v>
      </c>
      <c r="C231" s="44">
        <v>1169.7665391701598</v>
      </c>
      <c r="D231" s="44">
        <v>1169.7665391701598</v>
      </c>
      <c r="E231" s="44">
        <v>1169.7665391701598</v>
      </c>
      <c r="F231" s="44">
        <v>1169.7665391701598</v>
      </c>
      <c r="G231" s="44"/>
      <c r="H231" s="44"/>
      <c r="I231" s="44"/>
      <c r="J231" s="44"/>
      <c r="K231" s="44"/>
      <c r="L231" s="44"/>
      <c r="M231" s="44"/>
    </row>
    <row r="232" spans="1:13" s="28" customFormat="1" ht="15.6">
      <c r="A232" s="9" t="s">
        <v>190</v>
      </c>
      <c r="B232" s="44">
        <v>1536.6359905314844</v>
      </c>
      <c r="C232" s="44">
        <v>1536.6359905314844</v>
      </c>
      <c r="D232" s="44">
        <v>1536.6359905314844</v>
      </c>
      <c r="E232" s="44">
        <v>1536.6359905314844</v>
      </c>
      <c r="F232" s="44">
        <v>1536.6359905314844</v>
      </c>
      <c r="G232" s="44"/>
      <c r="H232" s="44"/>
      <c r="I232" s="44"/>
      <c r="J232" s="44"/>
      <c r="K232" s="44"/>
      <c r="L232" s="44"/>
      <c r="M232" s="44"/>
    </row>
    <row r="233" spans="1:13" s="28" customFormat="1" ht="15.6">
      <c r="A233" s="9" t="s">
        <v>111</v>
      </c>
      <c r="B233" s="44">
        <v>1200</v>
      </c>
      <c r="C233" s="44">
        <v>1200</v>
      </c>
      <c r="D233" s="44">
        <v>1200</v>
      </c>
      <c r="E233" s="44">
        <v>1200</v>
      </c>
      <c r="F233" s="44">
        <v>1200</v>
      </c>
      <c r="G233" s="44"/>
      <c r="H233" s="44"/>
      <c r="I233" s="44"/>
      <c r="J233" s="44"/>
      <c r="K233" s="44"/>
      <c r="L233" s="44"/>
      <c r="M233" s="44"/>
    </row>
    <row r="234" spans="1:13" s="28" customFormat="1" ht="15.6">
      <c r="A234" s="9" t="s">
        <v>112</v>
      </c>
      <c r="B234" s="44">
        <v>1200</v>
      </c>
      <c r="C234" s="44">
        <v>1200</v>
      </c>
      <c r="D234" s="44">
        <v>1200</v>
      </c>
      <c r="E234" s="44">
        <v>1200</v>
      </c>
      <c r="F234" s="44">
        <v>1200</v>
      </c>
      <c r="G234" s="44"/>
      <c r="H234" s="44"/>
      <c r="I234" s="44"/>
      <c r="J234" s="44"/>
      <c r="K234" s="44"/>
      <c r="L234" s="44"/>
      <c r="M234" s="44"/>
    </row>
    <row r="235" spans="1:13" s="28" customFormat="1" ht="15.6">
      <c r="A235" s="9" t="s">
        <v>347</v>
      </c>
      <c r="B235" s="44">
        <v>1182.3276313328258</v>
      </c>
      <c r="C235" s="44">
        <v>1182.3276313328258</v>
      </c>
      <c r="D235" s="44">
        <v>1182.3276313328258</v>
      </c>
      <c r="E235" s="44">
        <v>1182.3276313328258</v>
      </c>
      <c r="F235" s="44">
        <v>1182.3276313328258</v>
      </c>
      <c r="G235" s="44"/>
      <c r="H235" s="44"/>
      <c r="I235" s="44"/>
      <c r="J235" s="44"/>
      <c r="K235" s="44"/>
      <c r="L235" s="44"/>
      <c r="M235" s="44"/>
    </row>
    <row r="236" spans="1:13" s="28" customFormat="1" ht="15.6">
      <c r="A236" s="9" t="s">
        <v>113</v>
      </c>
      <c r="B236" s="44">
        <v>1200</v>
      </c>
      <c r="C236" s="44">
        <v>1200</v>
      </c>
      <c r="D236" s="44">
        <v>1200</v>
      </c>
      <c r="E236" s="44">
        <v>1200</v>
      </c>
      <c r="F236" s="44">
        <v>1200</v>
      </c>
      <c r="G236" s="44"/>
      <c r="H236" s="44"/>
      <c r="I236" s="44"/>
      <c r="J236" s="44"/>
      <c r="K236" s="44"/>
      <c r="L236" s="44"/>
      <c r="M236" s="44"/>
    </row>
    <row r="237" spans="1:13" s="28" customFormat="1" ht="15.6">
      <c r="A237" s="9" t="s">
        <v>114</v>
      </c>
      <c r="B237" s="44">
        <v>1549.5073937627626</v>
      </c>
      <c r="C237" s="44">
        <v>1549.5073937627626</v>
      </c>
      <c r="D237" s="44">
        <v>1549.5073937627626</v>
      </c>
      <c r="E237" s="44">
        <v>1549.5073937627626</v>
      </c>
      <c r="F237" s="44">
        <v>1549.5073937627626</v>
      </c>
      <c r="G237" s="44"/>
      <c r="H237" s="44"/>
      <c r="I237" s="44"/>
      <c r="J237" s="44"/>
      <c r="K237" s="44"/>
      <c r="L237" s="44"/>
      <c r="M237" s="44"/>
    </row>
    <row r="238" spans="1:13" s="28" customFormat="1" ht="15.6">
      <c r="A238" s="9" t="s">
        <v>115</v>
      </c>
      <c r="B238" s="44">
        <v>1542.6074700059512</v>
      </c>
      <c r="C238" s="44">
        <v>1542.6074700059512</v>
      </c>
      <c r="D238" s="44">
        <v>1542.6074700059512</v>
      </c>
      <c r="E238" s="44">
        <v>1542.6074700059512</v>
      </c>
      <c r="F238" s="44">
        <v>1542.6074700059512</v>
      </c>
      <c r="G238" s="44"/>
      <c r="H238" s="44"/>
      <c r="I238" s="44"/>
      <c r="J238" s="44"/>
      <c r="K238" s="44"/>
      <c r="L238" s="44"/>
      <c r="M238" s="44"/>
    </row>
    <row r="239" spans="1:13" s="28" customFormat="1" ht="15.6">
      <c r="A239" s="9" t="s">
        <v>116</v>
      </c>
      <c r="B239" s="44">
        <v>1800</v>
      </c>
      <c r="C239" s="44">
        <v>1800</v>
      </c>
      <c r="D239" s="44">
        <v>1800</v>
      </c>
      <c r="E239" s="44">
        <v>1800</v>
      </c>
      <c r="F239" s="44">
        <v>1800</v>
      </c>
      <c r="G239" s="44"/>
      <c r="H239" s="44"/>
      <c r="I239" s="44"/>
      <c r="J239" s="44"/>
      <c r="K239" s="44"/>
      <c r="L239" s="44"/>
      <c r="M239" s="44"/>
    </row>
    <row r="240" spans="1:13" s="28" customFormat="1" ht="15.6">
      <c r="A240" s="9" t="s">
        <v>117</v>
      </c>
      <c r="B240" s="44">
        <v>1600</v>
      </c>
      <c r="C240" s="44">
        <v>1600</v>
      </c>
      <c r="D240" s="44">
        <v>1600</v>
      </c>
      <c r="E240" s="44">
        <v>1600</v>
      </c>
      <c r="F240" s="44">
        <v>1600</v>
      </c>
      <c r="G240" s="44"/>
      <c r="H240" s="44"/>
      <c r="I240" s="44"/>
      <c r="J240" s="44"/>
      <c r="K240" s="44"/>
      <c r="L240" s="44"/>
      <c r="M240" s="44"/>
    </row>
    <row r="241" spans="1:13" s="28" customFormat="1" ht="15.6">
      <c r="A241" s="9" t="s">
        <v>118</v>
      </c>
      <c r="B241" s="44">
        <v>1669.7445079870295</v>
      </c>
      <c r="C241" s="44">
        <v>1669.7445079870295</v>
      </c>
      <c r="D241" s="44">
        <v>1669.7445079870295</v>
      </c>
      <c r="E241" s="44">
        <v>1669.7445079870295</v>
      </c>
      <c r="F241" s="44">
        <v>1669.7445079870295</v>
      </c>
      <c r="G241" s="44"/>
      <c r="H241" s="44"/>
      <c r="I241" s="44"/>
      <c r="J241" s="44"/>
      <c r="K241" s="44"/>
      <c r="L241" s="44"/>
      <c r="M241" s="44"/>
    </row>
    <row r="242" spans="1:13" s="28" customFormat="1" ht="15.6">
      <c r="A242" s="9" t="s">
        <v>151</v>
      </c>
      <c r="B242" s="44">
        <v>1225.1345226678677</v>
      </c>
      <c r="C242" s="44">
        <v>1225.1345226678677</v>
      </c>
      <c r="D242" s="44">
        <v>1225.1345226678677</v>
      </c>
      <c r="E242" s="44">
        <v>1225.1345226678677</v>
      </c>
      <c r="F242" s="44">
        <v>1225.1345226678677</v>
      </c>
      <c r="G242" s="44"/>
      <c r="H242" s="44"/>
      <c r="I242" s="44"/>
      <c r="J242" s="44"/>
      <c r="K242" s="44"/>
      <c r="L242" s="44"/>
      <c r="M242" s="44"/>
    </row>
    <row r="243" spans="1:13" s="28" customFormat="1" ht="15.6">
      <c r="A243" s="9" t="s">
        <v>155</v>
      </c>
      <c r="B243" s="44">
        <v>1512.5517466391559</v>
      </c>
      <c r="C243" s="44">
        <v>1512.5517466391559</v>
      </c>
      <c r="D243" s="44">
        <v>1512.5517466391559</v>
      </c>
      <c r="E243" s="44">
        <v>1512.5517466391559</v>
      </c>
      <c r="F243" s="44">
        <v>1512.5517466391559</v>
      </c>
      <c r="G243" s="44"/>
      <c r="H243" s="44"/>
      <c r="I243" s="44"/>
      <c r="J243" s="44"/>
      <c r="K243" s="44"/>
      <c r="L243" s="44"/>
      <c r="M243" s="44"/>
    </row>
    <row r="244" spans="1:13" s="28" customFormat="1" ht="15.6">
      <c r="A244" s="9" t="s">
        <v>343</v>
      </c>
      <c r="B244" s="44">
        <v>1349.5104203186215</v>
      </c>
      <c r="C244" s="44">
        <v>1349.5104203186215</v>
      </c>
      <c r="D244" s="44">
        <v>1349.5104203186215</v>
      </c>
      <c r="E244" s="44">
        <v>1349.5104203186215</v>
      </c>
      <c r="F244" s="44">
        <v>1349.5104203186215</v>
      </c>
      <c r="G244" s="44"/>
      <c r="H244" s="44"/>
      <c r="I244" s="44"/>
      <c r="J244" s="44"/>
      <c r="K244" s="44"/>
      <c r="L244" s="44"/>
      <c r="M244" s="44"/>
    </row>
    <row r="245" spans="1:13" s="28" customFormat="1" ht="15.6">
      <c r="A245" s="9" t="s">
        <v>119</v>
      </c>
      <c r="B245" s="44">
        <v>1200</v>
      </c>
      <c r="C245" s="44">
        <v>1200</v>
      </c>
      <c r="D245" s="44">
        <v>1200</v>
      </c>
      <c r="E245" s="44">
        <v>1200</v>
      </c>
      <c r="F245" s="44">
        <v>1200</v>
      </c>
      <c r="G245" s="44"/>
      <c r="H245" s="44"/>
      <c r="I245" s="44"/>
      <c r="J245" s="44"/>
      <c r="K245" s="44"/>
      <c r="L245" s="44"/>
      <c r="M245" s="44"/>
    </row>
    <row r="246" spans="1:13" s="28" customFormat="1" ht="15.6">
      <c r="A246" s="9" t="s">
        <v>363</v>
      </c>
      <c r="B246" s="44">
        <v>1452.5361290885239</v>
      </c>
      <c r="C246" s="44">
        <v>1452.5361290885239</v>
      </c>
      <c r="D246" s="44">
        <v>1430.2998822565958</v>
      </c>
      <c r="E246" s="44">
        <v>1430.2998822565958</v>
      </c>
      <c r="F246" s="44">
        <v>1430.2998822565958</v>
      </c>
      <c r="G246" s="44"/>
      <c r="H246" s="44"/>
      <c r="I246" s="44"/>
      <c r="J246" s="44"/>
      <c r="K246" s="44"/>
      <c r="L246" s="44"/>
      <c r="M246" s="44"/>
    </row>
    <row r="247" spans="1:13" s="28" customFormat="1" ht="15.6">
      <c r="A247" s="9" t="s">
        <v>359</v>
      </c>
      <c r="B247" s="44">
        <v>1451.208665887299</v>
      </c>
      <c r="C247" s="44">
        <v>1451.208665887299</v>
      </c>
      <c r="D247" s="44">
        <v>1455.3428707064518</v>
      </c>
      <c r="E247" s="44">
        <v>1455.3428707064518</v>
      </c>
      <c r="F247" s="44">
        <v>1455.3428707064518</v>
      </c>
      <c r="G247" s="44"/>
      <c r="H247" s="44"/>
      <c r="I247" s="44"/>
      <c r="J247" s="44"/>
      <c r="K247" s="44"/>
      <c r="L247" s="44"/>
      <c r="M247" s="44"/>
    </row>
    <row r="248" spans="1:13" s="28" customFormat="1" ht="15.6">
      <c r="A248" s="9" t="s">
        <v>120</v>
      </c>
      <c r="B248" s="44">
        <v>1600</v>
      </c>
      <c r="C248" s="44">
        <v>1600</v>
      </c>
      <c r="D248" s="44">
        <v>1600</v>
      </c>
      <c r="E248" s="44">
        <v>1600</v>
      </c>
      <c r="F248" s="44">
        <v>1600</v>
      </c>
      <c r="G248" s="44"/>
      <c r="H248" s="44"/>
      <c r="I248" s="44"/>
      <c r="J248" s="44"/>
      <c r="K248" s="44"/>
      <c r="L248" s="44"/>
      <c r="M248" s="44"/>
    </row>
    <row r="249" spans="1:13" s="28" customFormat="1" ht="15.6">
      <c r="A249" s="9" t="s">
        <v>396</v>
      </c>
      <c r="B249" s="44">
        <v>1125.0288563285947</v>
      </c>
      <c r="C249" s="44">
        <v>1125.0288563285947</v>
      </c>
      <c r="D249" s="44">
        <v>1125.0288563285947</v>
      </c>
      <c r="E249" s="44">
        <v>1125.0288563285947</v>
      </c>
      <c r="F249" s="44">
        <v>1125.0288563285947</v>
      </c>
      <c r="G249" s="44"/>
      <c r="H249" s="44"/>
      <c r="I249" s="44"/>
      <c r="J249" s="44"/>
      <c r="K249" s="44"/>
      <c r="L249" s="44"/>
      <c r="M249" s="44"/>
    </row>
    <row r="250" spans="1:13" s="28" customFormat="1" ht="15.6">
      <c r="A250" s="9" t="s">
        <v>198</v>
      </c>
      <c r="B250" s="44">
        <v>1542</v>
      </c>
      <c r="C250" s="44">
        <v>1542</v>
      </c>
      <c r="D250" s="44">
        <v>1542</v>
      </c>
      <c r="E250" s="44">
        <v>1542</v>
      </c>
      <c r="F250" s="44">
        <v>1542</v>
      </c>
      <c r="G250" s="44"/>
      <c r="H250" s="44"/>
      <c r="I250" s="44"/>
      <c r="J250" s="44"/>
      <c r="K250" s="44"/>
      <c r="L250" s="44"/>
      <c r="M250" s="44"/>
    </row>
    <row r="251" spans="1:13" s="28" customFormat="1" ht="15.6">
      <c r="A251" s="9" t="s">
        <v>371</v>
      </c>
      <c r="B251" s="44">
        <v>1278</v>
      </c>
      <c r="C251" s="44">
        <v>1278</v>
      </c>
      <c r="D251" s="44">
        <v>1278</v>
      </c>
      <c r="E251" s="44">
        <v>1278</v>
      </c>
      <c r="F251" s="44">
        <v>1278</v>
      </c>
      <c r="G251" s="44"/>
      <c r="H251" s="44"/>
      <c r="I251" s="44"/>
      <c r="J251" s="44"/>
      <c r="K251" s="44"/>
      <c r="L251" s="44"/>
      <c r="M251" s="44"/>
    </row>
    <row r="252" spans="1:13" s="28" customFormat="1" ht="15.6">
      <c r="A252" s="9" t="s">
        <v>121</v>
      </c>
      <c r="B252" s="44">
        <v>1326.310110712476</v>
      </c>
      <c r="C252" s="44">
        <v>1326.310110712476</v>
      </c>
      <c r="D252" s="44">
        <v>1326.310110712476</v>
      </c>
      <c r="E252" s="44">
        <v>1326.310110712476</v>
      </c>
      <c r="F252" s="44">
        <v>1326.310110712476</v>
      </c>
      <c r="G252" s="44"/>
      <c r="H252" s="44"/>
      <c r="I252" s="44"/>
      <c r="J252" s="44"/>
      <c r="K252" s="44"/>
      <c r="L252" s="44"/>
      <c r="M252" s="44"/>
    </row>
    <row r="253" spans="1:13" s="28" customFormat="1" ht="15.6">
      <c r="A253" s="9" t="s">
        <v>122</v>
      </c>
      <c r="B253" s="44">
        <v>1737.0544578266145</v>
      </c>
      <c r="C253" s="44">
        <v>1737.0544578266145</v>
      </c>
      <c r="D253" s="44">
        <v>1737.0544578266145</v>
      </c>
      <c r="E253" s="44">
        <v>1737.0544578266145</v>
      </c>
      <c r="F253" s="44">
        <v>1767.5017245778863</v>
      </c>
      <c r="G253" s="44"/>
      <c r="H253" s="44"/>
      <c r="I253" s="44"/>
      <c r="J253" s="44"/>
      <c r="K253" s="44"/>
      <c r="L253" s="44"/>
      <c r="M253" s="44"/>
    </row>
    <row r="254" spans="1:13" s="28" customFormat="1" ht="15.6">
      <c r="A254" s="9" t="s">
        <v>372</v>
      </c>
      <c r="B254" s="44">
        <v>1199</v>
      </c>
      <c r="C254" s="44">
        <v>1199</v>
      </c>
      <c r="D254" s="44">
        <v>1199</v>
      </c>
      <c r="E254" s="44">
        <v>1199</v>
      </c>
      <c r="F254" s="44">
        <v>1199</v>
      </c>
      <c r="G254" s="44"/>
      <c r="H254" s="44"/>
      <c r="I254" s="44"/>
      <c r="J254" s="44"/>
      <c r="K254" s="44"/>
      <c r="L254" s="44"/>
      <c r="M254" s="44"/>
    </row>
    <row r="255" spans="1:13" s="28" customFormat="1" ht="15.6">
      <c r="A255" s="9" t="s">
        <v>365</v>
      </c>
      <c r="B255" s="44">
        <v>1365.3960610636875</v>
      </c>
      <c r="C255" s="44">
        <v>1346.3843788363422</v>
      </c>
      <c r="D255" s="44">
        <v>1354.992062881231</v>
      </c>
      <c r="E255" s="44">
        <v>1354.992062881231</v>
      </c>
      <c r="F255" s="44">
        <v>1383.1258963752298</v>
      </c>
      <c r="G255" s="44"/>
      <c r="H255" s="44"/>
      <c r="I255" s="44"/>
      <c r="J255" s="44"/>
      <c r="K255" s="44"/>
      <c r="L255" s="44"/>
      <c r="M255" s="44"/>
    </row>
    <row r="256" spans="1:13" s="28" customFormat="1" ht="15.6">
      <c r="A256" s="9" t="s">
        <v>364</v>
      </c>
      <c r="B256" s="44">
        <v>1234.0168415251514</v>
      </c>
      <c r="C256" s="44">
        <v>1234.0168415251514</v>
      </c>
      <c r="D256" s="44">
        <v>1234.0168415251514</v>
      </c>
      <c r="E256" s="44">
        <v>1234.0168415251514</v>
      </c>
      <c r="F256" s="44">
        <v>1208.5152719574655</v>
      </c>
      <c r="G256" s="44"/>
      <c r="H256" s="44"/>
      <c r="I256" s="44"/>
      <c r="J256" s="44"/>
      <c r="K256" s="44"/>
      <c r="L256" s="44"/>
      <c r="M256" s="44"/>
    </row>
    <row r="257" spans="1:13" s="28" customFormat="1" ht="15.6">
      <c r="A257" s="9" t="s">
        <v>123</v>
      </c>
      <c r="B257" s="44">
        <v>1618.527097356357</v>
      </c>
      <c r="C257" s="44">
        <v>1618.527097356357</v>
      </c>
      <c r="D257" s="44">
        <v>1618.527097356357</v>
      </c>
      <c r="E257" s="44">
        <v>1618.527097356357</v>
      </c>
      <c r="F257" s="44">
        <v>1618.527097356357</v>
      </c>
      <c r="G257" s="44"/>
      <c r="H257" s="44"/>
      <c r="I257" s="44"/>
      <c r="J257" s="44"/>
      <c r="K257" s="44"/>
      <c r="L257" s="44"/>
      <c r="M257" s="44"/>
    </row>
    <row r="258" spans="1:13" s="28" customFormat="1" ht="15.6">
      <c r="A258" s="9" t="s">
        <v>124</v>
      </c>
      <c r="B258" s="44">
        <v>1200</v>
      </c>
      <c r="C258" s="44">
        <v>1200</v>
      </c>
      <c r="D258" s="44">
        <v>1200</v>
      </c>
      <c r="E258" s="44">
        <v>1200</v>
      </c>
      <c r="F258" s="44">
        <v>1200</v>
      </c>
      <c r="G258" s="44"/>
      <c r="H258" s="44"/>
      <c r="I258" s="44"/>
      <c r="J258" s="44"/>
      <c r="K258" s="44"/>
      <c r="L258" s="44"/>
      <c r="M258" s="44"/>
    </row>
    <row r="259" spans="1:13" s="28" customFormat="1" ht="15.6">
      <c r="A259" s="9" t="s">
        <v>240</v>
      </c>
      <c r="B259" s="44">
        <v>1398.343235173294</v>
      </c>
      <c r="C259" s="44">
        <v>1398.343235173294</v>
      </c>
      <c r="D259" s="44">
        <v>1398.343235173294</v>
      </c>
      <c r="E259" s="44">
        <v>1398.343235173294</v>
      </c>
      <c r="F259" s="44">
        <v>1398.343235173294</v>
      </c>
      <c r="G259" s="44"/>
      <c r="H259" s="44"/>
      <c r="I259" s="44"/>
      <c r="J259" s="44"/>
      <c r="K259" s="44"/>
      <c r="L259" s="44"/>
      <c r="M259" s="44"/>
    </row>
    <row r="260" spans="1:13" s="28" customFormat="1" ht="15.6">
      <c r="A260" s="9" t="s">
        <v>125</v>
      </c>
      <c r="B260" s="44">
        <v>1743.4087382617611</v>
      </c>
      <c r="C260" s="44">
        <v>1743.4087382617611</v>
      </c>
      <c r="D260" s="44">
        <v>1743.4087382617611</v>
      </c>
      <c r="E260" s="44">
        <v>1743.4087382617611</v>
      </c>
      <c r="F260" s="44">
        <v>1743.4087382617611</v>
      </c>
      <c r="G260" s="44"/>
      <c r="H260" s="44"/>
      <c r="I260" s="44"/>
      <c r="J260" s="44"/>
      <c r="K260" s="44"/>
      <c r="L260" s="44"/>
      <c r="M260" s="44"/>
    </row>
    <row r="261" spans="1:13" s="28" customFormat="1" ht="15.6">
      <c r="A261" s="9" t="s">
        <v>126</v>
      </c>
      <c r="B261" s="44">
        <v>1398</v>
      </c>
      <c r="C261" s="44">
        <v>1398</v>
      </c>
      <c r="D261" s="44">
        <v>1398</v>
      </c>
      <c r="E261" s="44">
        <v>1398</v>
      </c>
      <c r="F261" s="44">
        <v>1398</v>
      </c>
      <c r="G261" s="44"/>
      <c r="H261" s="44"/>
      <c r="I261" s="44"/>
      <c r="J261" s="44"/>
      <c r="K261" s="44"/>
      <c r="L261" s="44"/>
      <c r="M261" s="44"/>
    </row>
    <row r="262" spans="1:13" s="28" customFormat="1" ht="15.6">
      <c r="A262" s="9" t="s">
        <v>127</v>
      </c>
      <c r="B262" s="44">
        <v>1200</v>
      </c>
      <c r="C262" s="44">
        <v>1200</v>
      </c>
      <c r="D262" s="44">
        <v>1200</v>
      </c>
      <c r="E262" s="44">
        <v>1200</v>
      </c>
      <c r="F262" s="44">
        <v>1200</v>
      </c>
      <c r="G262" s="44"/>
      <c r="H262" s="44"/>
      <c r="I262" s="44"/>
      <c r="J262" s="44"/>
      <c r="K262" s="44"/>
      <c r="L262" s="44"/>
      <c r="M262" s="44"/>
    </row>
    <row r="263" spans="1:13" s="28" customFormat="1" ht="15.6">
      <c r="A263" s="9" t="s">
        <v>128</v>
      </c>
      <c r="B263" s="44">
        <v>1815.6</v>
      </c>
      <c r="C263" s="44">
        <v>1815.6</v>
      </c>
      <c r="D263" s="44">
        <v>1815.6</v>
      </c>
      <c r="E263" s="44">
        <v>1815.6</v>
      </c>
      <c r="F263" s="44">
        <v>1815.6</v>
      </c>
      <c r="G263" s="44"/>
      <c r="H263" s="44"/>
      <c r="I263" s="44"/>
      <c r="J263" s="44"/>
      <c r="K263" s="44"/>
      <c r="L263" s="44"/>
      <c r="M263" s="44"/>
    </row>
    <row r="264" spans="1:13" s="28" customFormat="1" ht="15.6">
      <c r="A264" s="9" t="s">
        <v>129</v>
      </c>
      <c r="B264" s="44">
        <v>1637.5573875853142</v>
      </c>
      <c r="C264" s="44">
        <v>1637.5573875853142</v>
      </c>
      <c r="D264" s="44">
        <v>1637.5573875853142</v>
      </c>
      <c r="E264" s="44">
        <v>1637.5573875853142</v>
      </c>
      <c r="F264" s="44">
        <v>1637.5573875853142</v>
      </c>
      <c r="G264" s="44"/>
      <c r="H264" s="44"/>
      <c r="I264" s="44"/>
      <c r="J264" s="44"/>
      <c r="K264" s="44"/>
      <c r="L264" s="44"/>
      <c r="M264" s="44"/>
    </row>
    <row r="265" spans="1:13" s="28" customFormat="1" ht="15.6">
      <c r="A265" s="9" t="s">
        <v>130</v>
      </c>
      <c r="B265" s="44">
        <v>1900</v>
      </c>
      <c r="C265" s="44">
        <v>1900</v>
      </c>
      <c r="D265" s="44">
        <v>1900</v>
      </c>
      <c r="E265" s="44">
        <v>1900</v>
      </c>
      <c r="F265" s="44">
        <v>1900</v>
      </c>
      <c r="G265" s="44"/>
      <c r="H265" s="44"/>
      <c r="I265" s="44"/>
      <c r="J265" s="44"/>
      <c r="K265" s="44"/>
      <c r="L265" s="44"/>
      <c r="M265" s="44"/>
    </row>
    <row r="266" spans="1:13" s="28" customFormat="1" ht="15.6">
      <c r="A266" s="9" t="s">
        <v>131</v>
      </c>
      <c r="B266" s="44">
        <v>1529.2871537790372</v>
      </c>
      <c r="C266" s="44">
        <v>1529.2871537790372</v>
      </c>
      <c r="D266" s="44">
        <v>1544.0194551816187</v>
      </c>
      <c r="E266" s="44">
        <v>1544.0194551816187</v>
      </c>
      <c r="F266" s="44">
        <v>1544.0194551816187</v>
      </c>
      <c r="G266" s="44"/>
      <c r="H266" s="44"/>
      <c r="I266" s="44"/>
      <c r="J266" s="44"/>
      <c r="K266" s="44"/>
      <c r="L266" s="44"/>
      <c r="M266" s="44"/>
    </row>
    <row r="267" spans="1:13" s="28" customFormat="1" ht="15.6">
      <c r="A267" s="14" t="s">
        <v>249</v>
      </c>
      <c r="B267" s="44">
        <v>1452.5151325135071</v>
      </c>
      <c r="C267" s="44">
        <v>1423.6389855336172</v>
      </c>
      <c r="D267" s="44">
        <v>1437.4948087810608</v>
      </c>
      <c r="E267" s="44">
        <v>1437.4948087810608</v>
      </c>
      <c r="F267" s="44">
        <v>1434.2492139017606</v>
      </c>
      <c r="G267" s="44"/>
      <c r="H267" s="44"/>
      <c r="I267" s="44"/>
      <c r="J267" s="44"/>
      <c r="K267" s="44"/>
      <c r="L267" s="44"/>
      <c r="M267" s="44"/>
    </row>
    <row r="268" spans="1:13" s="28" customFormat="1" ht="15.6">
      <c r="A268" s="9" t="s">
        <v>132</v>
      </c>
      <c r="B268" s="44">
        <v>1627</v>
      </c>
      <c r="C268" s="44">
        <v>1627</v>
      </c>
      <c r="D268" s="44">
        <v>1614.8644335192769</v>
      </c>
      <c r="E268" s="44">
        <v>1614.8644335192769</v>
      </c>
      <c r="F268" s="44">
        <v>1579.9395168469446</v>
      </c>
      <c r="G268" s="44"/>
      <c r="H268" s="44"/>
      <c r="I268" s="44"/>
      <c r="J268" s="44"/>
      <c r="K268" s="44"/>
      <c r="L268" s="44"/>
      <c r="M268" s="44"/>
    </row>
    <row r="269" spans="1:13" s="28" customFormat="1" ht="15.6">
      <c r="A269" s="9" t="s">
        <v>148</v>
      </c>
      <c r="B269" s="44">
        <v>1223</v>
      </c>
      <c r="C269" s="44">
        <v>1223</v>
      </c>
      <c r="D269" s="44">
        <v>1223</v>
      </c>
      <c r="E269" s="44">
        <v>1223</v>
      </c>
      <c r="F269" s="44">
        <v>1223</v>
      </c>
      <c r="G269" s="44"/>
      <c r="H269" s="44"/>
      <c r="I269" s="44"/>
      <c r="J269" s="44"/>
      <c r="K269" s="44"/>
      <c r="L269" s="44"/>
      <c r="M269" s="44"/>
    </row>
    <row r="270" spans="1:13" s="28" customFormat="1" ht="15.6">
      <c r="A270" s="9" t="s">
        <v>133</v>
      </c>
      <c r="B270" s="44">
        <v>1900</v>
      </c>
      <c r="C270" s="44">
        <v>1900</v>
      </c>
      <c r="D270" s="44">
        <v>1900</v>
      </c>
      <c r="E270" s="44">
        <v>1900</v>
      </c>
      <c r="F270" s="44">
        <v>1900</v>
      </c>
      <c r="G270" s="44"/>
      <c r="H270" s="44"/>
      <c r="I270" s="44"/>
      <c r="J270" s="44"/>
      <c r="K270" s="44"/>
      <c r="L270" s="44"/>
      <c r="M270" s="44"/>
    </row>
    <row r="271" spans="1:13" s="28" customFormat="1" ht="15.6">
      <c r="A271" s="9" t="s">
        <v>134</v>
      </c>
      <c r="B271" s="44">
        <v>1200</v>
      </c>
      <c r="C271" s="44">
        <v>1200</v>
      </c>
      <c r="D271" s="44">
        <v>1200</v>
      </c>
      <c r="E271" s="44">
        <v>1200</v>
      </c>
      <c r="F271" s="44">
        <v>1200</v>
      </c>
      <c r="G271" s="44"/>
      <c r="H271" s="44"/>
      <c r="I271" s="44"/>
      <c r="J271" s="44"/>
      <c r="K271" s="44"/>
      <c r="L271" s="44"/>
      <c r="M271" s="44"/>
    </row>
    <row r="272" spans="1:13" s="28" customFormat="1" ht="15.6">
      <c r="A272" s="9" t="s">
        <v>235</v>
      </c>
      <c r="B272" s="44">
        <v>1268.6406001504174</v>
      </c>
      <c r="C272" s="44">
        <v>1268.6406001504174</v>
      </c>
      <c r="D272" s="44">
        <v>1268.6406001504174</v>
      </c>
      <c r="E272" s="44">
        <v>1268.6406001504174</v>
      </c>
      <c r="F272" s="44">
        <v>1268.6406001504174</v>
      </c>
      <c r="G272" s="44"/>
      <c r="H272" s="44"/>
      <c r="I272" s="44"/>
      <c r="J272" s="44"/>
      <c r="K272" s="44"/>
      <c r="L272" s="44"/>
      <c r="M272" s="44"/>
    </row>
    <row r="273" spans="1:13" s="28" customFormat="1" ht="15.6">
      <c r="A273" s="9" t="s">
        <v>237</v>
      </c>
      <c r="B273" s="44">
        <v>1196.5630965710679</v>
      </c>
      <c r="C273" s="44">
        <v>1196.5630965710679</v>
      </c>
      <c r="D273" s="44">
        <v>1196.5630965710679</v>
      </c>
      <c r="E273" s="44">
        <v>1196.5630965710679</v>
      </c>
      <c r="F273" s="44">
        <v>1196.5630965710679</v>
      </c>
      <c r="G273" s="44"/>
      <c r="H273" s="44"/>
      <c r="I273" s="44"/>
      <c r="J273" s="44"/>
      <c r="K273" s="44"/>
      <c r="L273" s="44"/>
      <c r="M273" s="44"/>
    </row>
    <row r="274" spans="1:13" s="28" customFormat="1" ht="15.6">
      <c r="A274" s="9" t="s">
        <v>261</v>
      </c>
      <c r="B274" s="44">
        <v>1001</v>
      </c>
      <c r="C274" s="44">
        <v>1001</v>
      </c>
      <c r="D274" s="44">
        <v>1001</v>
      </c>
      <c r="E274" s="44">
        <v>1001</v>
      </c>
      <c r="F274" s="44">
        <v>1001</v>
      </c>
      <c r="G274" s="44"/>
      <c r="H274" s="44"/>
      <c r="I274" s="44"/>
      <c r="J274" s="44"/>
      <c r="K274" s="44"/>
      <c r="L274" s="44"/>
      <c r="M274" s="44"/>
    </row>
    <row r="275" spans="1:13" s="28" customFormat="1" ht="15.6">
      <c r="A275" s="9" t="s">
        <v>135</v>
      </c>
      <c r="B275" s="44">
        <v>1600</v>
      </c>
      <c r="C275" s="44">
        <v>1600</v>
      </c>
      <c r="D275" s="44">
        <v>1600</v>
      </c>
      <c r="E275" s="44">
        <v>1600</v>
      </c>
      <c r="F275" s="44">
        <v>1600</v>
      </c>
      <c r="G275" s="44"/>
      <c r="H275" s="44"/>
      <c r="I275" s="44"/>
      <c r="J275" s="44"/>
      <c r="K275" s="44"/>
      <c r="L275" s="44"/>
      <c r="M275" s="44"/>
    </row>
    <row r="276" spans="1:13" s="28" customFormat="1" ht="15.6">
      <c r="A276" s="9" t="s">
        <v>160</v>
      </c>
      <c r="B276" s="44">
        <v>1435</v>
      </c>
      <c r="C276" s="44">
        <v>1435</v>
      </c>
      <c r="D276" s="44">
        <v>1391.0402424592883</v>
      </c>
      <c r="E276" s="44">
        <v>1391.0402424592883</v>
      </c>
      <c r="F276" s="44">
        <v>1395.8023870982993</v>
      </c>
      <c r="G276" s="44"/>
      <c r="H276" s="44"/>
      <c r="I276" s="44"/>
      <c r="J276" s="44"/>
      <c r="K276" s="44"/>
      <c r="L276" s="44"/>
      <c r="M276" s="44"/>
    </row>
    <row r="277" spans="1:13" s="28" customFormat="1" ht="15.6">
      <c r="A277" s="9" t="s">
        <v>146</v>
      </c>
      <c r="B277" s="44">
        <v>1854</v>
      </c>
      <c r="C277" s="44">
        <v>1854</v>
      </c>
      <c r="D277" s="44">
        <v>1854</v>
      </c>
      <c r="E277" s="44">
        <v>1854</v>
      </c>
      <c r="F277" s="44">
        <v>1854</v>
      </c>
      <c r="G277" s="44"/>
      <c r="H277" s="44"/>
      <c r="I277" s="44"/>
      <c r="J277" s="44"/>
      <c r="K277" s="44"/>
      <c r="L277" s="44"/>
      <c r="M277" s="44"/>
    </row>
    <row r="278" spans="1:13" s="28" customFormat="1" ht="15.6">
      <c r="A278" s="9" t="s">
        <v>373</v>
      </c>
      <c r="B278" s="44">
        <v>1291</v>
      </c>
      <c r="C278" s="44">
        <v>1291</v>
      </c>
      <c r="D278" s="44">
        <v>1291</v>
      </c>
      <c r="E278" s="44">
        <v>1291</v>
      </c>
      <c r="F278" s="44">
        <v>1291</v>
      </c>
      <c r="G278" s="44"/>
      <c r="H278" s="44"/>
      <c r="I278" s="44"/>
      <c r="J278" s="44"/>
      <c r="K278" s="44"/>
      <c r="L278" s="44"/>
      <c r="M278" s="44"/>
    </row>
    <row r="279" spans="1:13" s="28" customFormat="1" ht="15.6">
      <c r="A279" s="9" t="s">
        <v>136</v>
      </c>
      <c r="B279" s="44">
        <v>1200</v>
      </c>
      <c r="C279" s="44">
        <v>1200</v>
      </c>
      <c r="D279" s="44">
        <v>1200</v>
      </c>
      <c r="E279" s="44">
        <v>1200</v>
      </c>
      <c r="F279" s="44">
        <v>1200</v>
      </c>
      <c r="G279" s="44"/>
      <c r="H279" s="44"/>
      <c r="I279" s="44"/>
      <c r="J279" s="44"/>
      <c r="K279" s="44"/>
      <c r="L279" s="44"/>
      <c r="M279" s="44"/>
    </row>
    <row r="280" spans="1:13" s="28" customFormat="1" ht="15.6">
      <c r="A280" s="9" t="s">
        <v>137</v>
      </c>
      <c r="B280" s="44">
        <v>1430</v>
      </c>
      <c r="C280" s="44">
        <v>1430</v>
      </c>
      <c r="D280" s="44">
        <v>1430</v>
      </c>
      <c r="E280" s="44">
        <v>1430</v>
      </c>
      <c r="F280" s="44">
        <v>1430</v>
      </c>
      <c r="G280" s="44"/>
      <c r="H280" s="44"/>
      <c r="I280" s="44"/>
      <c r="J280" s="44"/>
      <c r="K280" s="44"/>
      <c r="L280" s="44"/>
      <c r="M280" s="44"/>
    </row>
    <row r="281" spans="1:13" s="28" customFormat="1" ht="15.6">
      <c r="A281" s="9" t="s">
        <v>375</v>
      </c>
      <c r="B281" s="44">
        <v>1188.9428679973239</v>
      </c>
      <c r="C281" s="44">
        <v>1188.9428679973239</v>
      </c>
      <c r="D281" s="44">
        <v>1188.9428679973239</v>
      </c>
      <c r="E281" s="44">
        <v>1188.9428679973239</v>
      </c>
      <c r="F281" s="44">
        <v>1188.9428679973239</v>
      </c>
      <c r="G281" s="44"/>
      <c r="H281" s="44"/>
      <c r="I281" s="44"/>
      <c r="J281" s="44"/>
      <c r="K281" s="44"/>
      <c r="L281" s="44"/>
      <c r="M281" s="44"/>
    </row>
    <row r="282" spans="1:13" s="28" customFormat="1" ht="15.6">
      <c r="A282" s="9" t="s">
        <v>269</v>
      </c>
      <c r="B282" s="44">
        <v>1290.8596966402656</v>
      </c>
      <c r="C282" s="44">
        <v>1290.8596966402656</v>
      </c>
      <c r="D282" s="44">
        <v>1290.8596966402656</v>
      </c>
      <c r="E282" s="44">
        <v>1290.8596966402656</v>
      </c>
      <c r="F282" s="44">
        <v>1290.8596966402656</v>
      </c>
      <c r="G282" s="44"/>
      <c r="H282" s="44"/>
      <c r="I282" s="44"/>
      <c r="J282" s="44"/>
      <c r="K282" s="44"/>
      <c r="L282" s="44"/>
      <c r="M282" s="44"/>
    </row>
  </sheetData>
  <protectedRanges>
    <protectedRange sqref="A174:A175" name="Diapazons2_2"/>
    <protectedRange sqref="A196" name="Diapazons2_2_1"/>
    <protectedRange sqref="A252:A257" name="Diapazons1_1"/>
  </protectedRanges>
  <autoFilter ref="A1:M282">
    <sortState ref="A2:M282">
      <sortCondition ref="A1:A282"/>
    </sortState>
  </autoFilter>
  <conditionalFormatting sqref="A1">
    <cfRule type="duplicateValues" dxfId="622" priority="1087"/>
  </conditionalFormatting>
  <conditionalFormatting sqref="A1">
    <cfRule type="duplicateValues" dxfId="621" priority="1092"/>
  </conditionalFormatting>
  <conditionalFormatting sqref="A1">
    <cfRule type="duplicateValues" dxfId="620" priority="8814"/>
  </conditionalFormatting>
  <conditionalFormatting sqref="A6:A143 A4">
    <cfRule type="duplicateValues" dxfId="619" priority="976"/>
  </conditionalFormatting>
  <conditionalFormatting sqref="A6:A143 A4">
    <cfRule type="duplicateValues" dxfId="618" priority="977"/>
  </conditionalFormatting>
  <conditionalFormatting sqref="A6:A143 A4">
    <cfRule type="duplicateValues" dxfId="617" priority="985"/>
    <cfRule type="duplicateValues" dxfId="616" priority="986"/>
  </conditionalFormatting>
  <conditionalFormatting sqref="A144">
    <cfRule type="duplicateValues" dxfId="615" priority="963"/>
  </conditionalFormatting>
  <conditionalFormatting sqref="A144">
    <cfRule type="duplicateValues" dxfId="614" priority="964"/>
  </conditionalFormatting>
  <conditionalFormatting sqref="A144">
    <cfRule type="duplicateValues" dxfId="613" priority="972"/>
    <cfRule type="duplicateValues" dxfId="612" priority="973"/>
  </conditionalFormatting>
  <conditionalFormatting sqref="A144">
    <cfRule type="duplicateValues" dxfId="611" priority="936"/>
  </conditionalFormatting>
  <conditionalFormatting sqref="A144">
    <cfRule type="duplicateValues" dxfId="610" priority="935"/>
  </conditionalFormatting>
  <conditionalFormatting sqref="A144">
    <cfRule type="duplicateValues" dxfId="609" priority="937"/>
  </conditionalFormatting>
  <conditionalFormatting sqref="A144">
    <cfRule type="duplicateValues" dxfId="608" priority="938"/>
  </conditionalFormatting>
  <conditionalFormatting sqref="A144">
    <cfRule type="duplicateValues" dxfId="607" priority="939"/>
  </conditionalFormatting>
  <conditionalFormatting sqref="A144">
    <cfRule type="duplicateValues" dxfId="606" priority="940"/>
  </conditionalFormatting>
  <conditionalFormatting sqref="A144">
    <cfRule type="duplicateValues" dxfId="605" priority="941"/>
  </conditionalFormatting>
  <conditionalFormatting sqref="A144">
    <cfRule type="duplicateValues" dxfId="604" priority="942"/>
  </conditionalFormatting>
  <conditionalFormatting sqref="A144">
    <cfRule type="duplicateValues" dxfId="603" priority="943"/>
  </conditionalFormatting>
  <conditionalFormatting sqref="A144">
    <cfRule type="duplicateValues" dxfId="602" priority="944"/>
  </conditionalFormatting>
  <conditionalFormatting sqref="A144">
    <cfRule type="duplicateValues" dxfId="601" priority="945"/>
    <cfRule type="duplicateValues" dxfId="600" priority="946"/>
  </conditionalFormatting>
  <conditionalFormatting sqref="A144">
    <cfRule type="duplicateValues" dxfId="599" priority="934"/>
  </conditionalFormatting>
  <conditionalFormatting sqref="A145:A147">
    <cfRule type="duplicateValues" dxfId="598" priority="917"/>
  </conditionalFormatting>
  <conditionalFormatting sqref="A145:A147">
    <cfRule type="duplicateValues" dxfId="597" priority="918"/>
  </conditionalFormatting>
  <conditionalFormatting sqref="A145:A147">
    <cfRule type="duplicateValues" dxfId="596" priority="919"/>
    <cfRule type="duplicateValues" dxfId="595" priority="920"/>
  </conditionalFormatting>
  <conditionalFormatting sqref="A145:A147">
    <cfRule type="duplicateValues" dxfId="594" priority="916"/>
  </conditionalFormatting>
  <conditionalFormatting sqref="A145:A147">
    <cfRule type="duplicateValues" dxfId="593" priority="905"/>
  </conditionalFormatting>
  <conditionalFormatting sqref="A145:A147">
    <cfRule type="duplicateValues" dxfId="592" priority="904"/>
  </conditionalFormatting>
  <conditionalFormatting sqref="A145:A147">
    <cfRule type="duplicateValues" dxfId="591" priority="906"/>
  </conditionalFormatting>
  <conditionalFormatting sqref="A145:A147">
    <cfRule type="duplicateValues" dxfId="590" priority="907"/>
  </conditionalFormatting>
  <conditionalFormatting sqref="A145:A147">
    <cfRule type="duplicateValues" dxfId="589" priority="908"/>
  </conditionalFormatting>
  <conditionalFormatting sqref="A145:A147">
    <cfRule type="duplicateValues" dxfId="588" priority="909"/>
  </conditionalFormatting>
  <conditionalFormatting sqref="A145:A147">
    <cfRule type="duplicateValues" dxfId="587" priority="910"/>
  </conditionalFormatting>
  <conditionalFormatting sqref="A145:A147">
    <cfRule type="duplicateValues" dxfId="586" priority="911"/>
  </conditionalFormatting>
  <conditionalFormatting sqref="A145:A147">
    <cfRule type="duplicateValues" dxfId="585" priority="912"/>
  </conditionalFormatting>
  <conditionalFormatting sqref="A145:A147">
    <cfRule type="duplicateValues" dxfId="584" priority="913"/>
  </conditionalFormatting>
  <conditionalFormatting sqref="A145:A147">
    <cfRule type="duplicateValues" dxfId="583" priority="914"/>
    <cfRule type="duplicateValues" dxfId="582" priority="915"/>
  </conditionalFormatting>
  <conditionalFormatting sqref="A145:A147">
    <cfRule type="duplicateValues" dxfId="581" priority="903"/>
  </conditionalFormatting>
  <conditionalFormatting sqref="A148:A150">
    <cfRule type="duplicateValues" dxfId="580" priority="899"/>
  </conditionalFormatting>
  <conditionalFormatting sqref="A148:A150">
    <cfRule type="duplicateValues" dxfId="579" priority="900"/>
  </conditionalFormatting>
  <conditionalFormatting sqref="A148:A150">
    <cfRule type="duplicateValues" dxfId="578" priority="901"/>
    <cfRule type="duplicateValues" dxfId="577" priority="902"/>
  </conditionalFormatting>
  <conditionalFormatting sqref="A148:A150">
    <cfRule type="duplicateValues" dxfId="576" priority="898"/>
  </conditionalFormatting>
  <conditionalFormatting sqref="A148:A150">
    <cfRule type="duplicateValues" dxfId="575" priority="887"/>
  </conditionalFormatting>
  <conditionalFormatting sqref="A148:A150">
    <cfRule type="duplicateValues" dxfId="574" priority="886"/>
  </conditionalFormatting>
  <conditionalFormatting sqref="A148:A150">
    <cfRule type="duplicateValues" dxfId="573" priority="888"/>
  </conditionalFormatting>
  <conditionalFormatting sqref="A148:A150">
    <cfRule type="duplicateValues" dxfId="572" priority="889"/>
  </conditionalFormatting>
  <conditionalFormatting sqref="A148:A150">
    <cfRule type="duplicateValues" dxfId="571" priority="890"/>
  </conditionalFormatting>
  <conditionalFormatting sqref="A148:A150">
    <cfRule type="duplicateValues" dxfId="570" priority="891"/>
  </conditionalFormatting>
  <conditionalFormatting sqref="A148:A150">
    <cfRule type="duplicateValues" dxfId="569" priority="892"/>
  </conditionalFormatting>
  <conditionalFormatting sqref="A148:A150">
    <cfRule type="duplicateValues" dxfId="568" priority="893"/>
  </conditionalFormatting>
  <conditionalFormatting sqref="A148:A150">
    <cfRule type="duplicateValues" dxfId="567" priority="894"/>
  </conditionalFormatting>
  <conditionalFormatting sqref="A148:A150">
    <cfRule type="duplicateValues" dxfId="566" priority="895"/>
  </conditionalFormatting>
  <conditionalFormatting sqref="A148:A150">
    <cfRule type="duplicateValues" dxfId="565" priority="896"/>
    <cfRule type="duplicateValues" dxfId="564" priority="897"/>
  </conditionalFormatting>
  <conditionalFormatting sqref="A148:A150">
    <cfRule type="duplicateValues" dxfId="563" priority="885"/>
  </conditionalFormatting>
  <conditionalFormatting sqref="A5">
    <cfRule type="duplicateValues" dxfId="562" priority="877"/>
  </conditionalFormatting>
  <conditionalFormatting sqref="A5">
    <cfRule type="duplicateValues" dxfId="561" priority="875"/>
    <cfRule type="duplicateValues" dxfId="560" priority="876"/>
  </conditionalFormatting>
  <conditionalFormatting sqref="A5">
    <cfRule type="duplicateValues" dxfId="559" priority="878"/>
  </conditionalFormatting>
  <conditionalFormatting sqref="A5">
    <cfRule type="duplicateValues" dxfId="558" priority="879"/>
  </conditionalFormatting>
  <conditionalFormatting sqref="A5">
    <cfRule type="duplicateValues" dxfId="557" priority="880"/>
  </conditionalFormatting>
  <conditionalFormatting sqref="A5">
    <cfRule type="duplicateValues" dxfId="556" priority="881"/>
  </conditionalFormatting>
  <conditionalFormatting sqref="A5">
    <cfRule type="duplicateValues" dxfId="555" priority="882"/>
  </conditionalFormatting>
  <conditionalFormatting sqref="A5">
    <cfRule type="duplicateValues" dxfId="554" priority="883"/>
  </conditionalFormatting>
  <conditionalFormatting sqref="A5">
    <cfRule type="duplicateValues" dxfId="553" priority="884"/>
  </conditionalFormatting>
  <conditionalFormatting sqref="A151">
    <cfRule type="duplicateValues" dxfId="552" priority="871"/>
  </conditionalFormatting>
  <conditionalFormatting sqref="A151">
    <cfRule type="duplicateValues" dxfId="551" priority="872"/>
  </conditionalFormatting>
  <conditionalFormatting sqref="A151">
    <cfRule type="duplicateValues" dxfId="550" priority="873"/>
    <cfRule type="duplicateValues" dxfId="549" priority="874"/>
  </conditionalFormatting>
  <conditionalFormatting sqref="A151">
    <cfRule type="duplicateValues" dxfId="548" priority="870"/>
  </conditionalFormatting>
  <conditionalFormatting sqref="A151">
    <cfRule type="duplicateValues" dxfId="547" priority="859"/>
  </conditionalFormatting>
  <conditionalFormatting sqref="A151">
    <cfRule type="duplicateValues" dxfId="546" priority="858"/>
  </conditionalFormatting>
  <conditionalFormatting sqref="A151">
    <cfRule type="duplicateValues" dxfId="545" priority="860"/>
  </conditionalFormatting>
  <conditionalFormatting sqref="A151">
    <cfRule type="duplicateValues" dxfId="544" priority="861"/>
  </conditionalFormatting>
  <conditionalFormatting sqref="A151">
    <cfRule type="duplicateValues" dxfId="543" priority="862"/>
  </conditionalFormatting>
  <conditionalFormatting sqref="A151">
    <cfRule type="duplicateValues" dxfId="542" priority="863"/>
  </conditionalFormatting>
  <conditionalFormatting sqref="A151">
    <cfRule type="duplicateValues" dxfId="541" priority="864"/>
  </conditionalFormatting>
  <conditionalFormatting sqref="A151">
    <cfRule type="duplicateValues" dxfId="540" priority="865"/>
  </conditionalFormatting>
  <conditionalFormatting sqref="A151">
    <cfRule type="duplicateValues" dxfId="539" priority="866"/>
  </conditionalFormatting>
  <conditionalFormatting sqref="A151">
    <cfRule type="duplicateValues" dxfId="538" priority="867"/>
  </conditionalFormatting>
  <conditionalFormatting sqref="A151">
    <cfRule type="duplicateValues" dxfId="537" priority="868"/>
    <cfRule type="duplicateValues" dxfId="536" priority="869"/>
  </conditionalFormatting>
  <conditionalFormatting sqref="A151">
    <cfRule type="duplicateValues" dxfId="535" priority="857"/>
  </conditionalFormatting>
  <conditionalFormatting sqref="A152">
    <cfRule type="duplicateValues" dxfId="534" priority="853"/>
  </conditionalFormatting>
  <conditionalFormatting sqref="A152">
    <cfRule type="duplicateValues" dxfId="533" priority="854"/>
  </conditionalFormatting>
  <conditionalFormatting sqref="A152">
    <cfRule type="duplicateValues" dxfId="532" priority="855"/>
    <cfRule type="duplicateValues" dxfId="531" priority="856"/>
  </conditionalFormatting>
  <conditionalFormatting sqref="A152">
    <cfRule type="duplicateValues" dxfId="530" priority="852"/>
  </conditionalFormatting>
  <conditionalFormatting sqref="A152">
    <cfRule type="duplicateValues" dxfId="529" priority="841"/>
  </conditionalFormatting>
  <conditionalFormatting sqref="A152">
    <cfRule type="duplicateValues" dxfId="528" priority="840"/>
  </conditionalFormatting>
  <conditionalFormatting sqref="A152">
    <cfRule type="duplicateValues" dxfId="527" priority="842"/>
  </conditionalFormatting>
  <conditionalFormatting sqref="A152">
    <cfRule type="duplicateValues" dxfId="526" priority="843"/>
  </conditionalFormatting>
  <conditionalFormatting sqref="A152">
    <cfRule type="duplicateValues" dxfId="525" priority="844"/>
  </conditionalFormatting>
  <conditionalFormatting sqref="A152">
    <cfRule type="duplicateValues" dxfId="524" priority="845"/>
  </conditionalFormatting>
  <conditionalFormatting sqref="A152">
    <cfRule type="duplicateValues" dxfId="523" priority="846"/>
  </conditionalFormatting>
  <conditionalFormatting sqref="A152">
    <cfRule type="duplicateValues" dxfId="522" priority="847"/>
  </conditionalFormatting>
  <conditionalFormatting sqref="A152">
    <cfRule type="duplicateValues" dxfId="521" priority="848"/>
  </conditionalFormatting>
  <conditionalFormatting sqref="A152">
    <cfRule type="duplicateValues" dxfId="520" priority="849"/>
  </conditionalFormatting>
  <conditionalFormatting sqref="A152">
    <cfRule type="duplicateValues" dxfId="519" priority="850"/>
    <cfRule type="duplicateValues" dxfId="518" priority="851"/>
  </conditionalFormatting>
  <conditionalFormatting sqref="A152">
    <cfRule type="duplicateValues" dxfId="517" priority="839"/>
  </conditionalFormatting>
  <conditionalFormatting sqref="A153">
    <cfRule type="duplicateValues" dxfId="516" priority="835"/>
  </conditionalFormatting>
  <conditionalFormatting sqref="A153">
    <cfRule type="duplicateValues" dxfId="515" priority="836"/>
  </conditionalFormatting>
  <conditionalFormatting sqref="A153">
    <cfRule type="duplicateValues" dxfId="514" priority="837"/>
    <cfRule type="duplicateValues" dxfId="513" priority="838"/>
  </conditionalFormatting>
  <conditionalFormatting sqref="A153">
    <cfRule type="duplicateValues" dxfId="512" priority="834"/>
  </conditionalFormatting>
  <conditionalFormatting sqref="A153">
    <cfRule type="duplicateValues" dxfId="511" priority="823"/>
  </conditionalFormatting>
  <conditionalFormatting sqref="A153">
    <cfRule type="duplicateValues" dxfId="510" priority="822"/>
  </conditionalFormatting>
  <conditionalFormatting sqref="A153">
    <cfRule type="duplicateValues" dxfId="509" priority="824"/>
  </conditionalFormatting>
  <conditionalFormatting sqref="A153">
    <cfRule type="duplicateValues" dxfId="508" priority="825"/>
  </conditionalFormatting>
  <conditionalFormatting sqref="A153">
    <cfRule type="duplicateValues" dxfId="507" priority="826"/>
  </conditionalFormatting>
  <conditionalFormatting sqref="A153">
    <cfRule type="duplicateValues" dxfId="506" priority="827"/>
  </conditionalFormatting>
  <conditionalFormatting sqref="A153">
    <cfRule type="duplicateValues" dxfId="505" priority="828"/>
  </conditionalFormatting>
  <conditionalFormatting sqref="A153">
    <cfRule type="duplicateValues" dxfId="504" priority="829"/>
  </conditionalFormatting>
  <conditionalFormatting sqref="A153">
    <cfRule type="duplicateValues" dxfId="503" priority="830"/>
  </conditionalFormatting>
  <conditionalFormatting sqref="A153">
    <cfRule type="duplicateValues" dxfId="502" priority="831"/>
  </conditionalFormatting>
  <conditionalFormatting sqref="A153">
    <cfRule type="duplicateValues" dxfId="501" priority="832"/>
    <cfRule type="duplicateValues" dxfId="500" priority="833"/>
  </conditionalFormatting>
  <conditionalFormatting sqref="A153">
    <cfRule type="duplicateValues" dxfId="499" priority="821"/>
  </conditionalFormatting>
  <conditionalFormatting sqref="A154">
    <cfRule type="duplicateValues" dxfId="498" priority="817"/>
  </conditionalFormatting>
  <conditionalFormatting sqref="A154">
    <cfRule type="duplicateValues" dxfId="497" priority="818"/>
  </conditionalFormatting>
  <conditionalFormatting sqref="A154">
    <cfRule type="duplicateValues" dxfId="496" priority="819"/>
    <cfRule type="duplicateValues" dxfId="495" priority="820"/>
  </conditionalFormatting>
  <conditionalFormatting sqref="A154">
    <cfRule type="duplicateValues" dxfId="494" priority="816"/>
  </conditionalFormatting>
  <conditionalFormatting sqref="A154">
    <cfRule type="duplicateValues" dxfId="493" priority="805"/>
  </conditionalFormatting>
  <conditionalFormatting sqref="A154">
    <cfRule type="duplicateValues" dxfId="492" priority="804"/>
  </conditionalFormatting>
  <conditionalFormatting sqref="A154">
    <cfRule type="duplicateValues" dxfId="491" priority="806"/>
  </conditionalFormatting>
  <conditionalFormatting sqref="A154">
    <cfRule type="duplicateValues" dxfId="490" priority="807"/>
  </conditionalFormatting>
  <conditionalFormatting sqref="A154">
    <cfRule type="duplicateValues" dxfId="489" priority="808"/>
  </conditionalFormatting>
  <conditionalFormatting sqref="A154">
    <cfRule type="duplicateValues" dxfId="488" priority="809"/>
  </conditionalFormatting>
  <conditionalFormatting sqref="A154">
    <cfRule type="duplicateValues" dxfId="487" priority="810"/>
  </conditionalFormatting>
  <conditionalFormatting sqref="A154">
    <cfRule type="duplicateValues" dxfId="486" priority="811"/>
  </conditionalFormatting>
  <conditionalFormatting sqref="A154">
    <cfRule type="duplicateValues" dxfId="485" priority="812"/>
  </conditionalFormatting>
  <conditionalFormatting sqref="A154">
    <cfRule type="duplicateValues" dxfId="484" priority="813"/>
  </conditionalFormatting>
  <conditionalFormatting sqref="A154">
    <cfRule type="duplicateValues" dxfId="483" priority="814"/>
    <cfRule type="duplicateValues" dxfId="482" priority="815"/>
  </conditionalFormatting>
  <conditionalFormatting sqref="A154">
    <cfRule type="duplicateValues" dxfId="481" priority="803"/>
  </conditionalFormatting>
  <conditionalFormatting sqref="A155">
    <cfRule type="duplicateValues" dxfId="480" priority="798"/>
  </conditionalFormatting>
  <conditionalFormatting sqref="A155">
    <cfRule type="duplicateValues" dxfId="479" priority="799"/>
  </conditionalFormatting>
  <conditionalFormatting sqref="A155">
    <cfRule type="duplicateValues" dxfId="478" priority="800"/>
    <cfRule type="duplicateValues" dxfId="477" priority="801"/>
  </conditionalFormatting>
  <conditionalFormatting sqref="A155">
    <cfRule type="duplicateValues" dxfId="476" priority="797"/>
  </conditionalFormatting>
  <conditionalFormatting sqref="A155">
    <cfRule type="duplicateValues" dxfId="475" priority="786"/>
  </conditionalFormatting>
  <conditionalFormatting sqref="A155">
    <cfRule type="duplicateValues" dxfId="474" priority="785"/>
  </conditionalFormatting>
  <conditionalFormatting sqref="A155">
    <cfRule type="duplicateValues" dxfId="473" priority="787"/>
  </conditionalFormatting>
  <conditionalFormatting sqref="A155">
    <cfRule type="duplicateValues" dxfId="472" priority="788"/>
  </conditionalFormatting>
  <conditionalFormatting sqref="A155">
    <cfRule type="duplicateValues" dxfId="471" priority="789"/>
  </conditionalFormatting>
  <conditionalFormatting sqref="A155">
    <cfRule type="duplicateValues" dxfId="470" priority="790"/>
  </conditionalFormatting>
  <conditionalFormatting sqref="A155">
    <cfRule type="duplicateValues" dxfId="469" priority="791"/>
  </conditionalFormatting>
  <conditionalFormatting sqref="A155">
    <cfRule type="duplicateValues" dxfId="468" priority="792"/>
  </conditionalFormatting>
  <conditionalFormatting sqref="A155">
    <cfRule type="duplicateValues" dxfId="467" priority="793"/>
  </conditionalFormatting>
  <conditionalFormatting sqref="A155">
    <cfRule type="duplicateValues" dxfId="466" priority="794"/>
  </conditionalFormatting>
  <conditionalFormatting sqref="A155">
    <cfRule type="duplicateValues" dxfId="465" priority="795"/>
    <cfRule type="duplicateValues" dxfId="464" priority="796"/>
  </conditionalFormatting>
  <conditionalFormatting sqref="A155">
    <cfRule type="duplicateValues" dxfId="463" priority="784"/>
  </conditionalFormatting>
  <conditionalFormatting sqref="A155">
    <cfRule type="duplicateValues" dxfId="462" priority="783"/>
  </conditionalFormatting>
  <conditionalFormatting sqref="A156">
    <cfRule type="duplicateValues" dxfId="461" priority="726"/>
  </conditionalFormatting>
  <conditionalFormatting sqref="A156">
    <cfRule type="duplicateValues" dxfId="460" priority="727"/>
  </conditionalFormatting>
  <conditionalFormatting sqref="A156">
    <cfRule type="duplicateValues" dxfId="459" priority="728"/>
    <cfRule type="duplicateValues" dxfId="458" priority="729"/>
  </conditionalFormatting>
  <conditionalFormatting sqref="A156">
    <cfRule type="duplicateValues" dxfId="457" priority="725"/>
  </conditionalFormatting>
  <conditionalFormatting sqref="A156">
    <cfRule type="duplicateValues" dxfId="456" priority="714"/>
  </conditionalFormatting>
  <conditionalFormatting sqref="A156">
    <cfRule type="duplicateValues" dxfId="455" priority="713"/>
  </conditionalFormatting>
  <conditionalFormatting sqref="A156">
    <cfRule type="duplicateValues" dxfId="454" priority="715"/>
  </conditionalFormatting>
  <conditionalFormatting sqref="A156">
    <cfRule type="duplicateValues" dxfId="453" priority="716"/>
  </conditionalFormatting>
  <conditionalFormatting sqref="A156">
    <cfRule type="duplicateValues" dxfId="452" priority="717"/>
  </conditionalFormatting>
  <conditionalFormatting sqref="A156">
    <cfRule type="duplicateValues" dxfId="451" priority="718"/>
  </conditionalFormatting>
  <conditionalFormatting sqref="A156">
    <cfRule type="duplicateValues" dxfId="450" priority="719"/>
  </conditionalFormatting>
  <conditionalFormatting sqref="A156">
    <cfRule type="duplicateValues" dxfId="449" priority="720"/>
  </conditionalFormatting>
  <conditionalFormatting sqref="A156">
    <cfRule type="duplicateValues" dxfId="448" priority="721"/>
  </conditionalFormatting>
  <conditionalFormatting sqref="A156">
    <cfRule type="duplicateValues" dxfId="447" priority="722"/>
  </conditionalFormatting>
  <conditionalFormatting sqref="A156">
    <cfRule type="duplicateValues" dxfId="446" priority="723"/>
    <cfRule type="duplicateValues" dxfId="445" priority="724"/>
  </conditionalFormatting>
  <conditionalFormatting sqref="A156">
    <cfRule type="duplicateValues" dxfId="444" priority="712"/>
  </conditionalFormatting>
  <conditionalFormatting sqref="A156">
    <cfRule type="duplicateValues" dxfId="443" priority="711"/>
  </conditionalFormatting>
  <conditionalFormatting sqref="A156">
    <cfRule type="duplicateValues" dxfId="442" priority="710"/>
  </conditionalFormatting>
  <conditionalFormatting sqref="A157">
    <cfRule type="duplicateValues" dxfId="441" priority="9278"/>
  </conditionalFormatting>
  <conditionalFormatting sqref="A157">
    <cfRule type="duplicateValues" dxfId="440" priority="9279"/>
  </conditionalFormatting>
  <conditionalFormatting sqref="A157">
    <cfRule type="duplicateValues" dxfId="439" priority="9280"/>
    <cfRule type="duplicateValues" dxfId="438" priority="9281"/>
  </conditionalFormatting>
  <conditionalFormatting sqref="A158">
    <cfRule type="duplicateValues" dxfId="437" priority="644"/>
  </conditionalFormatting>
  <conditionalFormatting sqref="A158">
    <cfRule type="duplicateValues" dxfId="436" priority="645"/>
  </conditionalFormatting>
  <conditionalFormatting sqref="A158">
    <cfRule type="duplicateValues" dxfId="435" priority="646"/>
    <cfRule type="duplicateValues" dxfId="434" priority="647"/>
  </conditionalFormatting>
  <conditionalFormatting sqref="A159:A165">
    <cfRule type="duplicateValues" dxfId="433" priority="640"/>
  </conditionalFormatting>
  <conditionalFormatting sqref="A159:A165">
    <cfRule type="duplicateValues" dxfId="432" priority="641"/>
  </conditionalFormatting>
  <conditionalFormatting sqref="A159:A165">
    <cfRule type="duplicateValues" dxfId="431" priority="642"/>
    <cfRule type="duplicateValues" dxfId="430" priority="643"/>
  </conditionalFormatting>
  <conditionalFormatting sqref="A166">
    <cfRule type="duplicateValues" dxfId="429" priority="636"/>
  </conditionalFormatting>
  <conditionalFormatting sqref="A166">
    <cfRule type="duplicateValues" dxfId="428" priority="637"/>
  </conditionalFormatting>
  <conditionalFormatting sqref="A166">
    <cfRule type="duplicateValues" dxfId="427" priority="638"/>
    <cfRule type="duplicateValues" dxfId="426" priority="639"/>
  </conditionalFormatting>
  <conditionalFormatting sqref="A167">
    <cfRule type="duplicateValues" dxfId="425" priority="597"/>
  </conditionalFormatting>
  <conditionalFormatting sqref="A167">
    <cfRule type="duplicateValues" dxfId="424" priority="598"/>
  </conditionalFormatting>
  <conditionalFormatting sqref="A167">
    <cfRule type="duplicateValues" dxfId="423" priority="599"/>
    <cfRule type="duplicateValues" dxfId="422" priority="600"/>
  </conditionalFormatting>
  <conditionalFormatting sqref="A167">
    <cfRule type="duplicateValues" dxfId="421" priority="596"/>
  </conditionalFormatting>
  <conditionalFormatting sqref="A168">
    <cfRule type="duplicateValues" dxfId="420" priority="592"/>
  </conditionalFormatting>
  <conditionalFormatting sqref="A168">
    <cfRule type="duplicateValues" dxfId="419" priority="593"/>
    <cfRule type="duplicateValues" dxfId="418" priority="594"/>
  </conditionalFormatting>
  <conditionalFormatting sqref="A168">
    <cfRule type="duplicateValues" dxfId="417" priority="595"/>
  </conditionalFormatting>
  <conditionalFormatting sqref="A169:A170">
    <cfRule type="duplicateValues" dxfId="416" priority="551"/>
  </conditionalFormatting>
  <conditionalFormatting sqref="A169:A170">
    <cfRule type="duplicateValues" dxfId="415" priority="550"/>
  </conditionalFormatting>
  <conditionalFormatting sqref="A169:A170">
    <cfRule type="duplicateValues" dxfId="414" priority="552"/>
  </conditionalFormatting>
  <conditionalFormatting sqref="A169:A170">
    <cfRule type="duplicateValues" dxfId="413" priority="553"/>
  </conditionalFormatting>
  <conditionalFormatting sqref="A169:A170">
    <cfRule type="duplicateValues" dxfId="412" priority="554"/>
  </conditionalFormatting>
  <conditionalFormatting sqref="A169:A170">
    <cfRule type="duplicateValues" dxfId="411" priority="555"/>
  </conditionalFormatting>
  <conditionalFormatting sqref="A169:A170">
    <cfRule type="duplicateValues" dxfId="410" priority="556"/>
  </conditionalFormatting>
  <conditionalFormatting sqref="A169:A170">
    <cfRule type="duplicateValues" dxfId="409" priority="557"/>
  </conditionalFormatting>
  <conditionalFormatting sqref="A169:A170">
    <cfRule type="duplicateValues" dxfId="408" priority="558"/>
  </conditionalFormatting>
  <conditionalFormatting sqref="A169:A170">
    <cfRule type="duplicateValues" dxfId="407" priority="559"/>
  </conditionalFormatting>
  <conditionalFormatting sqref="A169:A170">
    <cfRule type="duplicateValues" dxfId="406" priority="560"/>
    <cfRule type="duplicateValues" dxfId="405" priority="561"/>
  </conditionalFormatting>
  <conditionalFormatting sqref="A169:A170">
    <cfRule type="duplicateValues" dxfId="404" priority="549"/>
  </conditionalFormatting>
  <conditionalFormatting sqref="A169:A170">
    <cfRule type="duplicateValues" dxfId="403" priority="548"/>
  </conditionalFormatting>
  <conditionalFormatting sqref="A169:A170">
    <cfRule type="duplicateValues" dxfId="402" priority="547"/>
  </conditionalFormatting>
  <conditionalFormatting sqref="A169:A170">
    <cfRule type="duplicateValues" dxfId="401" priority="546"/>
  </conditionalFormatting>
  <conditionalFormatting sqref="A169:A170">
    <cfRule type="duplicateValues" dxfId="400" priority="545"/>
  </conditionalFormatting>
  <conditionalFormatting sqref="A169:A170">
    <cfRule type="duplicateValues" dxfId="399" priority="544"/>
  </conditionalFormatting>
  <conditionalFormatting sqref="A169:A170">
    <cfRule type="duplicateValues" dxfId="398" priority="543"/>
  </conditionalFormatting>
  <conditionalFormatting sqref="A171">
    <cfRule type="duplicateValues" dxfId="397" priority="530"/>
  </conditionalFormatting>
  <conditionalFormatting sqref="A171">
    <cfRule type="duplicateValues" dxfId="396" priority="529"/>
  </conditionalFormatting>
  <conditionalFormatting sqref="A171">
    <cfRule type="duplicateValues" dxfId="395" priority="531"/>
  </conditionalFormatting>
  <conditionalFormatting sqref="A171">
    <cfRule type="duplicateValues" dxfId="394" priority="532"/>
  </conditionalFormatting>
  <conditionalFormatting sqref="A171">
    <cfRule type="duplicateValues" dxfId="393" priority="533"/>
  </conditionalFormatting>
  <conditionalFormatting sqref="A171">
    <cfRule type="duplicateValues" dxfId="392" priority="534"/>
  </conditionalFormatting>
  <conditionalFormatting sqref="A171">
    <cfRule type="duplicateValues" dxfId="391" priority="535"/>
  </conditionalFormatting>
  <conditionalFormatting sqref="A171">
    <cfRule type="duplicateValues" dxfId="390" priority="536"/>
  </conditionalFormatting>
  <conditionalFormatting sqref="A171">
    <cfRule type="duplicateValues" dxfId="389" priority="537"/>
  </conditionalFormatting>
  <conditionalFormatting sqref="A171">
    <cfRule type="duplicateValues" dxfId="388" priority="538"/>
  </conditionalFormatting>
  <conditionalFormatting sqref="A171">
    <cfRule type="duplicateValues" dxfId="387" priority="539"/>
    <cfRule type="duplicateValues" dxfId="386" priority="540"/>
  </conditionalFormatting>
  <conditionalFormatting sqref="A171">
    <cfRule type="duplicateValues" dxfId="385" priority="528"/>
  </conditionalFormatting>
  <conditionalFormatting sqref="A171">
    <cfRule type="duplicateValues" dxfId="384" priority="527"/>
  </conditionalFormatting>
  <conditionalFormatting sqref="A171">
    <cfRule type="duplicateValues" dxfId="383" priority="526"/>
  </conditionalFormatting>
  <conditionalFormatting sqref="A171">
    <cfRule type="duplicateValues" dxfId="382" priority="525"/>
  </conditionalFormatting>
  <conditionalFormatting sqref="A171">
    <cfRule type="duplicateValues" dxfId="381" priority="524"/>
  </conditionalFormatting>
  <conditionalFormatting sqref="A171">
    <cfRule type="duplicateValues" dxfId="380" priority="523"/>
  </conditionalFormatting>
  <conditionalFormatting sqref="A171">
    <cfRule type="duplicateValues" dxfId="379" priority="522"/>
  </conditionalFormatting>
  <conditionalFormatting sqref="A172:A174">
    <cfRule type="duplicateValues" dxfId="378" priority="488"/>
  </conditionalFormatting>
  <conditionalFormatting sqref="A172:A174">
    <cfRule type="duplicateValues" dxfId="377" priority="487"/>
  </conditionalFormatting>
  <conditionalFormatting sqref="A172:A174">
    <cfRule type="duplicateValues" dxfId="376" priority="489"/>
  </conditionalFormatting>
  <conditionalFormatting sqref="A172:A174">
    <cfRule type="duplicateValues" dxfId="375" priority="490"/>
  </conditionalFormatting>
  <conditionalFormatting sqref="A172:A174">
    <cfRule type="duplicateValues" dxfId="374" priority="491"/>
  </conditionalFormatting>
  <conditionalFormatting sqref="A172:A174">
    <cfRule type="duplicateValues" dxfId="373" priority="492"/>
  </conditionalFormatting>
  <conditionalFormatting sqref="A172:A174">
    <cfRule type="duplicateValues" dxfId="372" priority="493"/>
  </conditionalFormatting>
  <conditionalFormatting sqref="A172:A174">
    <cfRule type="duplicateValues" dxfId="371" priority="494"/>
  </conditionalFormatting>
  <conditionalFormatting sqref="A172:A174">
    <cfRule type="duplicateValues" dxfId="370" priority="495"/>
  </conditionalFormatting>
  <conditionalFormatting sqref="A172:A174">
    <cfRule type="duplicateValues" dxfId="369" priority="496"/>
  </conditionalFormatting>
  <conditionalFormatting sqref="A172:A174">
    <cfRule type="duplicateValues" dxfId="368" priority="497"/>
    <cfRule type="duplicateValues" dxfId="367" priority="498"/>
  </conditionalFormatting>
  <conditionalFormatting sqref="A172:A174">
    <cfRule type="duplicateValues" dxfId="366" priority="486"/>
  </conditionalFormatting>
  <conditionalFormatting sqref="A172:A174">
    <cfRule type="duplicateValues" dxfId="365" priority="485"/>
  </conditionalFormatting>
  <conditionalFormatting sqref="A172:A174">
    <cfRule type="duplicateValues" dxfId="364" priority="484"/>
  </conditionalFormatting>
  <conditionalFormatting sqref="A172:A174">
    <cfRule type="duplicateValues" dxfId="363" priority="483"/>
  </conditionalFormatting>
  <conditionalFormatting sqref="A172:A174">
    <cfRule type="duplicateValues" dxfId="362" priority="482"/>
  </conditionalFormatting>
  <conditionalFormatting sqref="A172:A174">
    <cfRule type="duplicateValues" dxfId="361" priority="481"/>
  </conditionalFormatting>
  <conditionalFormatting sqref="A172:A174">
    <cfRule type="duplicateValues" dxfId="360" priority="480"/>
  </conditionalFormatting>
  <conditionalFormatting sqref="A174:A175">
    <cfRule type="duplicateValues" dxfId="359" priority="468"/>
  </conditionalFormatting>
  <conditionalFormatting sqref="A174:A175">
    <cfRule type="duplicateValues" dxfId="358" priority="467"/>
  </conditionalFormatting>
  <conditionalFormatting sqref="A174:A175">
    <cfRule type="duplicateValues" dxfId="357" priority="469"/>
  </conditionalFormatting>
  <conditionalFormatting sqref="A174:A175">
    <cfRule type="duplicateValues" dxfId="356" priority="470"/>
  </conditionalFormatting>
  <conditionalFormatting sqref="A174:A175">
    <cfRule type="duplicateValues" dxfId="355" priority="471"/>
  </conditionalFormatting>
  <conditionalFormatting sqref="A174:A175">
    <cfRule type="duplicateValues" dxfId="354" priority="472"/>
  </conditionalFormatting>
  <conditionalFormatting sqref="A174:A175">
    <cfRule type="duplicateValues" dxfId="353" priority="473"/>
  </conditionalFormatting>
  <conditionalFormatting sqref="A174:A175">
    <cfRule type="duplicateValues" dxfId="352" priority="474"/>
  </conditionalFormatting>
  <conditionalFormatting sqref="A174:A175">
    <cfRule type="duplicateValues" dxfId="351" priority="475"/>
  </conditionalFormatting>
  <conditionalFormatting sqref="A174:A175">
    <cfRule type="duplicateValues" dxfId="350" priority="476"/>
  </conditionalFormatting>
  <conditionalFormatting sqref="A174:A175">
    <cfRule type="duplicateValues" dxfId="349" priority="477"/>
    <cfRule type="duplicateValues" dxfId="348" priority="478"/>
  </conditionalFormatting>
  <conditionalFormatting sqref="A174:A175">
    <cfRule type="duplicateValues" dxfId="347" priority="466"/>
  </conditionalFormatting>
  <conditionalFormatting sqref="A174:A175">
    <cfRule type="duplicateValues" dxfId="346" priority="465"/>
  </conditionalFormatting>
  <conditionalFormatting sqref="A174:A175">
    <cfRule type="duplicateValues" dxfId="345" priority="464"/>
  </conditionalFormatting>
  <conditionalFormatting sqref="A174:A175">
    <cfRule type="duplicateValues" dxfId="344" priority="463"/>
  </conditionalFormatting>
  <conditionalFormatting sqref="A174:A175">
    <cfRule type="duplicateValues" dxfId="343" priority="462"/>
  </conditionalFormatting>
  <conditionalFormatting sqref="A174:A175">
    <cfRule type="duplicateValues" dxfId="342" priority="461"/>
  </conditionalFormatting>
  <conditionalFormatting sqref="A174:A175">
    <cfRule type="duplicateValues" dxfId="341" priority="460"/>
  </conditionalFormatting>
  <conditionalFormatting sqref="A174:A175">
    <cfRule type="duplicateValues" dxfId="340" priority="459"/>
  </conditionalFormatting>
  <conditionalFormatting sqref="A283:A1048576 A1">
    <cfRule type="duplicateValues" dxfId="339" priority="9293"/>
  </conditionalFormatting>
  <conditionalFormatting sqref="A283:A1048576 A1 A6:A144 A4">
    <cfRule type="duplicateValues" dxfId="338" priority="9296"/>
  </conditionalFormatting>
  <conditionalFormatting sqref="A283:A1048576 A1 A4:A154">
    <cfRule type="duplicateValues" dxfId="337" priority="9300"/>
  </conditionalFormatting>
  <conditionalFormatting sqref="A283:A1048576 A1 A4:A155">
    <cfRule type="duplicateValues" dxfId="336" priority="9303"/>
  </conditionalFormatting>
  <conditionalFormatting sqref="A283:A1048576 A1 A4:A156">
    <cfRule type="duplicateValues" dxfId="335" priority="9306"/>
  </conditionalFormatting>
  <conditionalFormatting sqref="A283:A1048576 A1 A4:A166">
    <cfRule type="duplicateValues" dxfId="334" priority="9309"/>
  </conditionalFormatting>
  <conditionalFormatting sqref="A283:A1048576 A1 A4:A168">
    <cfRule type="duplicateValues" dxfId="333" priority="9312"/>
  </conditionalFormatting>
  <conditionalFormatting sqref="A283:A1048576 A1 A4:A174">
    <cfRule type="duplicateValues" dxfId="332" priority="9315"/>
  </conditionalFormatting>
  <conditionalFormatting sqref="A176:A179">
    <cfRule type="duplicateValues" dxfId="331" priority="9318"/>
  </conditionalFormatting>
  <conditionalFormatting sqref="A176:A179">
    <cfRule type="duplicateValues" dxfId="330" priority="9320"/>
  </conditionalFormatting>
  <conditionalFormatting sqref="A176:A179">
    <cfRule type="duplicateValues" dxfId="329" priority="9328"/>
    <cfRule type="duplicateValues" dxfId="328" priority="9329"/>
  </conditionalFormatting>
  <conditionalFormatting sqref="A180">
    <cfRule type="duplicateValues" dxfId="327" priority="422"/>
  </conditionalFormatting>
  <conditionalFormatting sqref="A180">
    <cfRule type="duplicateValues" dxfId="326" priority="423"/>
  </conditionalFormatting>
  <conditionalFormatting sqref="A180">
    <cfRule type="duplicateValues" dxfId="325" priority="424"/>
    <cfRule type="duplicateValues" dxfId="324" priority="425"/>
  </conditionalFormatting>
  <conditionalFormatting sqref="A283:A1048576 A1 A4:A180">
    <cfRule type="duplicateValues" dxfId="323" priority="421"/>
  </conditionalFormatting>
  <conditionalFormatting sqref="A283:A1048576 A1 A4:A185">
    <cfRule type="duplicateValues" dxfId="322" priority="407"/>
  </conditionalFormatting>
  <conditionalFormatting sqref="A283:A1048576 A1 A4:A188">
    <cfRule type="duplicateValues" dxfId="321" priority="399"/>
  </conditionalFormatting>
  <conditionalFormatting sqref="A186:A188">
    <cfRule type="duplicateValues" dxfId="320" priority="9410"/>
  </conditionalFormatting>
  <conditionalFormatting sqref="A186:A188">
    <cfRule type="duplicateValues" dxfId="319" priority="9411"/>
  </conditionalFormatting>
  <conditionalFormatting sqref="A186:A188">
    <cfRule type="duplicateValues" dxfId="318" priority="9412"/>
    <cfRule type="duplicateValues" dxfId="317" priority="9413"/>
  </conditionalFormatting>
  <conditionalFormatting sqref="A189:A193">
    <cfRule type="duplicateValues" dxfId="316" priority="390"/>
  </conditionalFormatting>
  <conditionalFormatting sqref="A189:A193">
    <cfRule type="duplicateValues" dxfId="315" priority="391"/>
  </conditionalFormatting>
  <conditionalFormatting sqref="A189:A193">
    <cfRule type="duplicateValues" dxfId="314" priority="392"/>
  </conditionalFormatting>
  <conditionalFormatting sqref="A189:A193">
    <cfRule type="duplicateValues" dxfId="313" priority="393"/>
    <cfRule type="duplicateValues" dxfId="312" priority="394"/>
  </conditionalFormatting>
  <conditionalFormatting sqref="A283:A1048576 A1 A4:A193">
    <cfRule type="duplicateValues" dxfId="311" priority="389"/>
  </conditionalFormatting>
  <conditionalFormatting sqref="A194:A195">
    <cfRule type="duplicateValues" dxfId="310" priority="384"/>
  </conditionalFormatting>
  <conditionalFormatting sqref="A194:A195">
    <cfRule type="duplicateValues" dxfId="309" priority="385"/>
  </conditionalFormatting>
  <conditionalFormatting sqref="A194:A195">
    <cfRule type="duplicateValues" dxfId="308" priority="386"/>
  </conditionalFormatting>
  <conditionalFormatting sqref="A194:A195">
    <cfRule type="duplicateValues" dxfId="307" priority="387"/>
    <cfRule type="duplicateValues" dxfId="306" priority="388"/>
  </conditionalFormatting>
  <conditionalFormatting sqref="A194:A195">
    <cfRule type="duplicateValues" dxfId="305" priority="383"/>
  </conditionalFormatting>
  <conditionalFormatting sqref="A283:A1048576 A1 A4:A195">
    <cfRule type="duplicateValues" dxfId="304" priority="382"/>
  </conditionalFormatting>
  <conditionalFormatting sqref="A196">
    <cfRule type="duplicateValues" dxfId="303" priority="377"/>
  </conditionalFormatting>
  <conditionalFormatting sqref="A196">
    <cfRule type="duplicateValues" dxfId="302" priority="378"/>
  </conditionalFormatting>
  <conditionalFormatting sqref="A196">
    <cfRule type="duplicateValues" dxfId="301" priority="379"/>
  </conditionalFormatting>
  <conditionalFormatting sqref="A196">
    <cfRule type="duplicateValues" dxfId="300" priority="380"/>
    <cfRule type="duplicateValues" dxfId="299" priority="381"/>
  </conditionalFormatting>
  <conditionalFormatting sqref="A196">
    <cfRule type="duplicateValues" dxfId="298" priority="376"/>
  </conditionalFormatting>
  <conditionalFormatting sqref="A196">
    <cfRule type="duplicateValues" dxfId="297" priority="375"/>
  </conditionalFormatting>
  <conditionalFormatting sqref="A197">
    <cfRule type="duplicateValues" dxfId="296" priority="357"/>
  </conditionalFormatting>
  <conditionalFormatting sqref="A197">
    <cfRule type="duplicateValues" dxfId="295" priority="358"/>
  </conditionalFormatting>
  <conditionalFormatting sqref="A197">
    <cfRule type="duplicateValues" dxfId="294" priority="359"/>
  </conditionalFormatting>
  <conditionalFormatting sqref="A197">
    <cfRule type="duplicateValues" dxfId="293" priority="360"/>
    <cfRule type="duplicateValues" dxfId="292" priority="361"/>
  </conditionalFormatting>
  <conditionalFormatting sqref="A197">
    <cfRule type="duplicateValues" dxfId="291" priority="356"/>
  </conditionalFormatting>
  <conditionalFormatting sqref="A197">
    <cfRule type="duplicateValues" dxfId="290" priority="355"/>
  </conditionalFormatting>
  <conditionalFormatting sqref="A198:A204">
    <cfRule type="duplicateValues" dxfId="289" priority="285"/>
  </conditionalFormatting>
  <conditionalFormatting sqref="A198:A204">
    <cfRule type="duplicateValues" dxfId="288" priority="286"/>
  </conditionalFormatting>
  <conditionalFormatting sqref="A198:A204">
    <cfRule type="duplicateValues" dxfId="287" priority="287"/>
  </conditionalFormatting>
  <conditionalFormatting sqref="A198:A204">
    <cfRule type="duplicateValues" dxfId="286" priority="288"/>
    <cfRule type="duplicateValues" dxfId="285" priority="289"/>
  </conditionalFormatting>
  <conditionalFormatting sqref="A198:A204">
    <cfRule type="duplicateValues" dxfId="284" priority="284"/>
  </conditionalFormatting>
  <conditionalFormatting sqref="A198:A204">
    <cfRule type="duplicateValues" dxfId="283" priority="283"/>
  </conditionalFormatting>
  <conditionalFormatting sqref="A283:A1048576 A1 A4:A204">
    <cfRule type="duplicateValues" dxfId="282" priority="275"/>
  </conditionalFormatting>
  <conditionalFormatting sqref="A205:A206">
    <cfRule type="duplicateValues" dxfId="281" priority="270"/>
  </conditionalFormatting>
  <conditionalFormatting sqref="A205:A206">
    <cfRule type="duplicateValues" dxfId="280" priority="271"/>
  </conditionalFormatting>
  <conditionalFormatting sqref="A205:A206">
    <cfRule type="duplicateValues" dxfId="279" priority="272"/>
  </conditionalFormatting>
  <conditionalFormatting sqref="A205:A206">
    <cfRule type="duplicateValues" dxfId="278" priority="273"/>
    <cfRule type="duplicateValues" dxfId="277" priority="274"/>
  </conditionalFormatting>
  <conditionalFormatting sqref="A205:A206">
    <cfRule type="duplicateValues" dxfId="276" priority="269"/>
  </conditionalFormatting>
  <conditionalFormatting sqref="A205:A206">
    <cfRule type="duplicateValues" dxfId="275" priority="268"/>
  </conditionalFormatting>
  <conditionalFormatting sqref="A205:A206">
    <cfRule type="duplicateValues" dxfId="274" priority="267"/>
  </conditionalFormatting>
  <conditionalFormatting sqref="A207">
    <cfRule type="duplicateValues" dxfId="273" priority="262"/>
  </conditionalFormatting>
  <conditionalFormatting sqref="A207">
    <cfRule type="duplicateValues" dxfId="272" priority="263"/>
  </conditionalFormatting>
  <conditionalFormatting sqref="A207">
    <cfRule type="duplicateValues" dxfId="271" priority="264"/>
  </conditionalFormatting>
  <conditionalFormatting sqref="A207">
    <cfRule type="duplicateValues" dxfId="270" priority="265"/>
    <cfRule type="duplicateValues" dxfId="269" priority="266"/>
  </conditionalFormatting>
  <conditionalFormatting sqref="A207">
    <cfRule type="duplicateValues" dxfId="268" priority="261"/>
  </conditionalFormatting>
  <conditionalFormatting sqref="A207">
    <cfRule type="duplicateValues" dxfId="267" priority="260"/>
  </conditionalFormatting>
  <conditionalFormatting sqref="A207">
    <cfRule type="duplicateValues" dxfId="266" priority="259"/>
  </conditionalFormatting>
  <conditionalFormatting sqref="A208">
    <cfRule type="duplicateValues" dxfId="265" priority="254"/>
  </conditionalFormatting>
  <conditionalFormatting sqref="A208">
    <cfRule type="duplicateValues" dxfId="264" priority="255"/>
  </conditionalFormatting>
  <conditionalFormatting sqref="A208">
    <cfRule type="duplicateValues" dxfId="263" priority="256"/>
  </conditionalFormatting>
  <conditionalFormatting sqref="A208">
    <cfRule type="duplicateValues" dxfId="262" priority="257"/>
    <cfRule type="duplicateValues" dxfId="261" priority="258"/>
  </conditionalFormatting>
  <conditionalFormatting sqref="A208">
    <cfRule type="duplicateValues" dxfId="260" priority="253"/>
  </conditionalFormatting>
  <conditionalFormatting sqref="A208">
    <cfRule type="duplicateValues" dxfId="259" priority="252"/>
  </conditionalFormatting>
  <conditionalFormatting sqref="A208">
    <cfRule type="duplicateValues" dxfId="258" priority="251"/>
  </conditionalFormatting>
  <conditionalFormatting sqref="A283:A1048576 A1 A4:A208">
    <cfRule type="duplicateValues" dxfId="257" priority="250"/>
  </conditionalFormatting>
  <conditionalFormatting sqref="A209:A211">
    <cfRule type="duplicateValues" dxfId="256" priority="245"/>
  </conditionalFormatting>
  <conditionalFormatting sqref="A209:A211">
    <cfRule type="duplicateValues" dxfId="255" priority="246"/>
  </conditionalFormatting>
  <conditionalFormatting sqref="A209:A211">
    <cfRule type="duplicateValues" dxfId="254" priority="247"/>
  </conditionalFormatting>
  <conditionalFormatting sqref="A209:A211">
    <cfRule type="duplicateValues" dxfId="253" priority="248"/>
    <cfRule type="duplicateValues" dxfId="252" priority="249"/>
  </conditionalFormatting>
  <conditionalFormatting sqref="A209:A211">
    <cfRule type="duplicateValues" dxfId="251" priority="244"/>
  </conditionalFormatting>
  <conditionalFormatting sqref="A209:A211">
    <cfRule type="duplicateValues" dxfId="250" priority="243"/>
  </conditionalFormatting>
  <conditionalFormatting sqref="A209:A211">
    <cfRule type="duplicateValues" dxfId="249" priority="242"/>
  </conditionalFormatting>
  <conditionalFormatting sqref="A209:A211">
    <cfRule type="duplicateValues" dxfId="248" priority="241"/>
  </conditionalFormatting>
  <conditionalFormatting sqref="A212">
    <cfRule type="duplicateValues" dxfId="247" priority="236"/>
  </conditionalFormatting>
  <conditionalFormatting sqref="A212">
    <cfRule type="duplicateValues" dxfId="246" priority="237"/>
  </conditionalFormatting>
  <conditionalFormatting sqref="A212">
    <cfRule type="duplicateValues" dxfId="245" priority="238"/>
  </conditionalFormatting>
  <conditionalFormatting sqref="A212">
    <cfRule type="duplicateValues" dxfId="244" priority="239"/>
    <cfRule type="duplicateValues" dxfId="243" priority="240"/>
  </conditionalFormatting>
  <conditionalFormatting sqref="A212">
    <cfRule type="duplicateValues" dxfId="242" priority="235"/>
  </conditionalFormatting>
  <conditionalFormatting sqref="A212">
    <cfRule type="duplicateValues" dxfId="241" priority="234"/>
  </conditionalFormatting>
  <conditionalFormatting sqref="A212">
    <cfRule type="duplicateValues" dxfId="240" priority="233"/>
  </conditionalFormatting>
  <conditionalFormatting sqref="A212">
    <cfRule type="duplicateValues" dxfId="239" priority="232"/>
  </conditionalFormatting>
  <conditionalFormatting sqref="A213">
    <cfRule type="duplicateValues" dxfId="238" priority="227"/>
  </conditionalFormatting>
  <conditionalFormatting sqref="A213">
    <cfRule type="duplicateValues" dxfId="237" priority="228"/>
  </conditionalFormatting>
  <conditionalFormatting sqref="A213">
    <cfRule type="duplicateValues" dxfId="236" priority="229"/>
  </conditionalFormatting>
  <conditionalFormatting sqref="A213">
    <cfRule type="duplicateValues" dxfId="235" priority="230"/>
    <cfRule type="duplicateValues" dxfId="234" priority="231"/>
  </conditionalFormatting>
  <conditionalFormatting sqref="A213">
    <cfRule type="duplicateValues" dxfId="233" priority="226"/>
  </conditionalFormatting>
  <conditionalFormatting sqref="A213">
    <cfRule type="duplicateValues" dxfId="232" priority="225"/>
  </conditionalFormatting>
  <conditionalFormatting sqref="A213">
    <cfRule type="duplicateValues" dxfId="231" priority="224"/>
  </conditionalFormatting>
  <conditionalFormatting sqref="A213">
    <cfRule type="duplicateValues" dxfId="230" priority="223"/>
  </conditionalFormatting>
  <conditionalFormatting sqref="A283:A1048576 A1 A4:A213">
    <cfRule type="duplicateValues" dxfId="229" priority="222"/>
  </conditionalFormatting>
  <conditionalFormatting sqref="A283:A1048576 A1 A4:A219">
    <cfRule type="duplicateValues" dxfId="228" priority="201"/>
  </conditionalFormatting>
  <conditionalFormatting sqref="A219">
    <cfRule type="duplicateValues" dxfId="227" priority="9715"/>
  </conditionalFormatting>
  <conditionalFormatting sqref="A219">
    <cfRule type="duplicateValues" dxfId="226" priority="9716"/>
  </conditionalFormatting>
  <conditionalFormatting sqref="A219">
    <cfRule type="duplicateValues" dxfId="225" priority="9718"/>
    <cfRule type="duplicateValues" dxfId="224" priority="9719"/>
  </conditionalFormatting>
  <conditionalFormatting sqref="A220">
    <cfRule type="duplicateValues" dxfId="223" priority="196"/>
  </conditionalFormatting>
  <conditionalFormatting sqref="A220">
    <cfRule type="duplicateValues" dxfId="222" priority="197"/>
  </conditionalFormatting>
  <conditionalFormatting sqref="A220">
    <cfRule type="duplicateValues" dxfId="221" priority="198"/>
  </conditionalFormatting>
  <conditionalFormatting sqref="A220">
    <cfRule type="duplicateValues" dxfId="220" priority="199"/>
    <cfRule type="duplicateValues" dxfId="219" priority="200"/>
  </conditionalFormatting>
  <conditionalFormatting sqref="A221:A223">
    <cfRule type="duplicateValues" dxfId="218" priority="191"/>
  </conditionalFormatting>
  <conditionalFormatting sqref="A221:A223">
    <cfRule type="duplicateValues" dxfId="217" priority="192"/>
  </conditionalFormatting>
  <conditionalFormatting sqref="A221:A223">
    <cfRule type="duplicateValues" dxfId="216" priority="193"/>
  </conditionalFormatting>
  <conditionalFormatting sqref="A221:A223">
    <cfRule type="duplicateValues" dxfId="215" priority="194"/>
    <cfRule type="duplicateValues" dxfId="214" priority="195"/>
  </conditionalFormatting>
  <conditionalFormatting sqref="A224">
    <cfRule type="duplicateValues" dxfId="213" priority="186"/>
  </conditionalFormatting>
  <conditionalFormatting sqref="A224">
    <cfRule type="duplicateValues" dxfId="212" priority="187"/>
  </conditionalFormatting>
  <conditionalFormatting sqref="A224">
    <cfRule type="duplicateValues" dxfId="211" priority="188"/>
  </conditionalFormatting>
  <conditionalFormatting sqref="A224">
    <cfRule type="duplicateValues" dxfId="210" priority="189"/>
    <cfRule type="duplicateValues" dxfId="209" priority="190"/>
  </conditionalFormatting>
  <conditionalFormatting sqref="A283:A1048576 A1 A4:A224">
    <cfRule type="duplicateValues" dxfId="208" priority="185"/>
  </conditionalFormatting>
  <conditionalFormatting sqref="A225:A227">
    <cfRule type="duplicateValues" dxfId="207" priority="180"/>
  </conditionalFormatting>
  <conditionalFormatting sqref="A225:A227">
    <cfRule type="duplicateValues" dxfId="206" priority="181"/>
  </conditionalFormatting>
  <conditionalFormatting sqref="A225:A227">
    <cfRule type="duplicateValues" dxfId="205" priority="182"/>
  </conditionalFormatting>
  <conditionalFormatting sqref="A225:A227">
    <cfRule type="duplicateValues" dxfId="204" priority="183"/>
    <cfRule type="duplicateValues" dxfId="203" priority="184"/>
  </conditionalFormatting>
  <conditionalFormatting sqref="A225:A227">
    <cfRule type="duplicateValues" dxfId="202" priority="179"/>
  </conditionalFormatting>
  <conditionalFormatting sqref="A228:A229">
    <cfRule type="duplicateValues" dxfId="201" priority="174"/>
  </conditionalFormatting>
  <conditionalFormatting sqref="A228:A229">
    <cfRule type="duplicateValues" dxfId="200" priority="175"/>
  </conditionalFormatting>
  <conditionalFormatting sqref="A228:A229">
    <cfRule type="duplicateValues" dxfId="199" priority="176"/>
  </conditionalFormatting>
  <conditionalFormatting sqref="A228:A229">
    <cfRule type="duplicateValues" dxfId="198" priority="177"/>
    <cfRule type="duplicateValues" dxfId="197" priority="178"/>
  </conditionalFormatting>
  <conditionalFormatting sqref="A228:A229">
    <cfRule type="duplicateValues" dxfId="196" priority="173"/>
  </conditionalFormatting>
  <conditionalFormatting sqref="A283:A1048576 A1 A4:A229">
    <cfRule type="duplicateValues" dxfId="195" priority="172"/>
  </conditionalFormatting>
  <conditionalFormatting sqref="A230:A231">
    <cfRule type="duplicateValues" dxfId="194" priority="167"/>
  </conditionalFormatting>
  <conditionalFormatting sqref="A230:A231">
    <cfRule type="duplicateValues" dxfId="193" priority="168"/>
  </conditionalFormatting>
  <conditionalFormatting sqref="A230:A231">
    <cfRule type="duplicateValues" dxfId="192" priority="169"/>
  </conditionalFormatting>
  <conditionalFormatting sqref="A230:A231">
    <cfRule type="duplicateValues" dxfId="191" priority="170"/>
    <cfRule type="duplicateValues" dxfId="190" priority="171"/>
  </conditionalFormatting>
  <conditionalFormatting sqref="A230:A231">
    <cfRule type="duplicateValues" dxfId="189" priority="166"/>
  </conditionalFormatting>
  <conditionalFormatting sqref="A230:A231">
    <cfRule type="duplicateValues" dxfId="188" priority="165"/>
  </conditionalFormatting>
  <conditionalFormatting sqref="A283:A1048576 A1 A4:A231">
    <cfRule type="duplicateValues" dxfId="187" priority="164"/>
  </conditionalFormatting>
  <conditionalFormatting sqref="A232:A233">
    <cfRule type="duplicateValues" dxfId="186" priority="159"/>
  </conditionalFormatting>
  <conditionalFormatting sqref="A232:A233">
    <cfRule type="duplicateValues" dxfId="185" priority="160"/>
  </conditionalFormatting>
  <conditionalFormatting sqref="A232:A233">
    <cfRule type="duplicateValues" dxfId="184" priority="161"/>
  </conditionalFormatting>
  <conditionalFormatting sqref="A232:A233">
    <cfRule type="duplicateValues" dxfId="183" priority="162"/>
    <cfRule type="duplicateValues" dxfId="182" priority="163"/>
  </conditionalFormatting>
  <conditionalFormatting sqref="A232:A233">
    <cfRule type="duplicateValues" dxfId="181" priority="158"/>
  </conditionalFormatting>
  <conditionalFormatting sqref="A232:A233">
    <cfRule type="duplicateValues" dxfId="180" priority="157"/>
  </conditionalFormatting>
  <conditionalFormatting sqref="A232:A233">
    <cfRule type="duplicateValues" dxfId="179" priority="156"/>
  </conditionalFormatting>
  <conditionalFormatting sqref="A234:A236">
    <cfRule type="duplicateValues" dxfId="178" priority="151"/>
  </conditionalFormatting>
  <conditionalFormatting sqref="A234:A236">
    <cfRule type="duplicateValues" dxfId="177" priority="152"/>
  </conditionalFormatting>
  <conditionalFormatting sqref="A234:A236">
    <cfRule type="duplicateValues" dxfId="176" priority="153"/>
  </conditionalFormatting>
  <conditionalFormatting sqref="A234:A236">
    <cfRule type="duplicateValues" dxfId="175" priority="154"/>
    <cfRule type="duplicateValues" dxfId="174" priority="155"/>
  </conditionalFormatting>
  <conditionalFormatting sqref="A234:A236">
    <cfRule type="duplicateValues" dxfId="173" priority="150"/>
  </conditionalFormatting>
  <conditionalFormatting sqref="A234:A236">
    <cfRule type="duplicateValues" dxfId="172" priority="149"/>
  </conditionalFormatting>
  <conditionalFormatting sqref="A234:A236">
    <cfRule type="duplicateValues" dxfId="171" priority="148"/>
  </conditionalFormatting>
  <conditionalFormatting sqref="A237:A241">
    <cfRule type="duplicateValues" dxfId="170" priority="143"/>
  </conditionalFormatting>
  <conditionalFormatting sqref="A237:A241">
    <cfRule type="duplicateValues" dxfId="169" priority="144"/>
  </conditionalFormatting>
  <conditionalFormatting sqref="A237:A241">
    <cfRule type="duplicateValues" dxfId="168" priority="145"/>
  </conditionalFormatting>
  <conditionalFormatting sqref="A237:A241">
    <cfRule type="duplicateValues" dxfId="167" priority="146"/>
    <cfRule type="duplicateValues" dxfId="166" priority="147"/>
  </conditionalFormatting>
  <conditionalFormatting sqref="A237:A241">
    <cfRule type="duplicateValues" dxfId="165" priority="142"/>
  </conditionalFormatting>
  <conditionalFormatting sqref="A237:A241">
    <cfRule type="duplicateValues" dxfId="164" priority="141"/>
  </conditionalFormatting>
  <conditionalFormatting sqref="A237:A241">
    <cfRule type="duplicateValues" dxfId="163" priority="140"/>
  </conditionalFormatting>
  <conditionalFormatting sqref="A242">
    <cfRule type="duplicateValues" dxfId="162" priority="135"/>
  </conditionalFormatting>
  <conditionalFormatting sqref="A242">
    <cfRule type="duplicateValues" dxfId="161" priority="136"/>
  </conditionalFormatting>
  <conditionalFormatting sqref="A242">
    <cfRule type="duplicateValues" dxfId="160" priority="137"/>
  </conditionalFormatting>
  <conditionalFormatting sqref="A242">
    <cfRule type="duplicateValues" dxfId="159" priority="138"/>
    <cfRule type="duplicateValues" dxfId="158" priority="139"/>
  </conditionalFormatting>
  <conditionalFormatting sqref="A242">
    <cfRule type="duplicateValues" dxfId="157" priority="134"/>
  </conditionalFormatting>
  <conditionalFormatting sqref="A242">
    <cfRule type="duplicateValues" dxfId="156" priority="133"/>
  </conditionalFormatting>
  <conditionalFormatting sqref="A242">
    <cfRule type="duplicateValues" dxfId="155" priority="132"/>
  </conditionalFormatting>
  <conditionalFormatting sqref="A283:A1048576 A1 A4:A242">
    <cfRule type="duplicateValues" dxfId="154" priority="131"/>
  </conditionalFormatting>
  <conditionalFormatting sqref="A243:A247">
    <cfRule type="duplicateValues" dxfId="153" priority="126"/>
  </conditionalFormatting>
  <conditionalFormatting sqref="A243:A247">
    <cfRule type="duplicateValues" dxfId="152" priority="127"/>
  </conditionalFormatting>
  <conditionalFormatting sqref="A243:A247">
    <cfRule type="duplicateValues" dxfId="151" priority="128"/>
  </conditionalFormatting>
  <conditionalFormatting sqref="A243:A247">
    <cfRule type="duplicateValues" dxfId="150" priority="129"/>
    <cfRule type="duplicateValues" dxfId="149" priority="130"/>
  </conditionalFormatting>
  <conditionalFormatting sqref="A243:A247">
    <cfRule type="duplicateValues" dxfId="148" priority="125"/>
  </conditionalFormatting>
  <conditionalFormatting sqref="A243:A247">
    <cfRule type="duplicateValues" dxfId="147" priority="124"/>
  </conditionalFormatting>
  <conditionalFormatting sqref="A243:A247">
    <cfRule type="duplicateValues" dxfId="146" priority="123"/>
  </conditionalFormatting>
  <conditionalFormatting sqref="A243:A247">
    <cfRule type="duplicateValues" dxfId="145" priority="122"/>
  </conditionalFormatting>
  <conditionalFormatting sqref="A248:A251">
    <cfRule type="duplicateValues" dxfId="144" priority="117"/>
  </conditionalFormatting>
  <conditionalFormatting sqref="A248:A251">
    <cfRule type="duplicateValues" dxfId="143" priority="118"/>
  </conditionalFormatting>
  <conditionalFormatting sqref="A248:A251">
    <cfRule type="duplicateValues" dxfId="142" priority="119"/>
  </conditionalFormatting>
  <conditionalFormatting sqref="A248:A251">
    <cfRule type="duplicateValues" dxfId="141" priority="120"/>
    <cfRule type="duplicateValues" dxfId="140" priority="121"/>
  </conditionalFormatting>
  <conditionalFormatting sqref="A248:A251">
    <cfRule type="duplicateValues" dxfId="139" priority="116"/>
  </conditionalFormatting>
  <conditionalFormatting sqref="A248:A251">
    <cfRule type="duplicateValues" dxfId="138" priority="115"/>
  </conditionalFormatting>
  <conditionalFormatting sqref="A248:A251">
    <cfRule type="duplicateValues" dxfId="137" priority="114"/>
  </conditionalFormatting>
  <conditionalFormatting sqref="A248:A251">
    <cfRule type="duplicateValues" dxfId="136" priority="113"/>
  </conditionalFormatting>
  <conditionalFormatting sqref="A283:A1048576 A1 A4:A251">
    <cfRule type="duplicateValues" dxfId="135" priority="109"/>
  </conditionalFormatting>
  <conditionalFormatting sqref="A252:A257">
    <cfRule type="duplicateValues" dxfId="134" priority="104"/>
  </conditionalFormatting>
  <conditionalFormatting sqref="A252:A257">
    <cfRule type="duplicateValues" dxfId="133" priority="105"/>
  </conditionalFormatting>
  <conditionalFormatting sqref="A252:A257">
    <cfRule type="duplicateValues" dxfId="132" priority="106"/>
  </conditionalFormatting>
  <conditionalFormatting sqref="A252:A257">
    <cfRule type="duplicateValues" dxfId="131" priority="107"/>
    <cfRule type="duplicateValues" dxfId="130" priority="108"/>
  </conditionalFormatting>
  <conditionalFormatting sqref="A252:A257">
    <cfRule type="duplicateValues" dxfId="129" priority="103"/>
  </conditionalFormatting>
  <conditionalFormatting sqref="A252:A257">
    <cfRule type="duplicateValues" dxfId="128" priority="102"/>
  </conditionalFormatting>
  <conditionalFormatting sqref="A252:A257">
    <cfRule type="duplicateValues" dxfId="127" priority="101"/>
  </conditionalFormatting>
  <conditionalFormatting sqref="A252:A257">
    <cfRule type="duplicateValues" dxfId="126" priority="100"/>
  </conditionalFormatting>
  <conditionalFormatting sqref="A252:A257">
    <cfRule type="duplicateValues" dxfId="125" priority="99"/>
  </conditionalFormatting>
  <conditionalFormatting sqref="A258:A261">
    <cfRule type="duplicateValues" dxfId="124" priority="10378"/>
  </conditionalFormatting>
  <conditionalFormatting sqref="A258:A261">
    <cfRule type="duplicateValues" dxfId="123" priority="10379"/>
  </conditionalFormatting>
  <conditionalFormatting sqref="A258:A261">
    <cfRule type="duplicateValues" dxfId="122" priority="10380"/>
    <cfRule type="duplicateValues" dxfId="121" priority="10381"/>
  </conditionalFormatting>
  <conditionalFormatting sqref="A262">
    <cfRule type="duplicateValues" dxfId="120" priority="85"/>
  </conditionalFormatting>
  <conditionalFormatting sqref="A262">
    <cfRule type="duplicateValues" dxfId="119" priority="86"/>
  </conditionalFormatting>
  <conditionalFormatting sqref="A262">
    <cfRule type="duplicateValues" dxfId="118" priority="87"/>
    <cfRule type="duplicateValues" dxfId="117" priority="88"/>
  </conditionalFormatting>
  <conditionalFormatting sqref="A263:A264">
    <cfRule type="duplicateValues" dxfId="116" priority="81"/>
  </conditionalFormatting>
  <conditionalFormatting sqref="A263:A264">
    <cfRule type="duplicateValues" dxfId="115" priority="82"/>
  </conditionalFormatting>
  <conditionalFormatting sqref="A263:A264">
    <cfRule type="duplicateValues" dxfId="114" priority="83"/>
    <cfRule type="duplicateValues" dxfId="113" priority="84"/>
  </conditionalFormatting>
  <conditionalFormatting sqref="A283:A1048576 A1 A4:A264">
    <cfRule type="duplicateValues" dxfId="112" priority="80"/>
  </conditionalFormatting>
  <conditionalFormatting sqref="A181:A185">
    <cfRule type="duplicateValues" dxfId="111" priority="10416"/>
  </conditionalFormatting>
  <conditionalFormatting sqref="A181:A185">
    <cfRule type="duplicateValues" dxfId="110" priority="10418"/>
  </conditionalFormatting>
  <conditionalFormatting sqref="A181:A185">
    <cfRule type="duplicateValues" dxfId="109" priority="10420"/>
    <cfRule type="duplicateValues" dxfId="108" priority="10421"/>
  </conditionalFormatting>
  <conditionalFormatting sqref="A183:A185">
    <cfRule type="duplicateValues" dxfId="107" priority="10426"/>
  </conditionalFormatting>
  <conditionalFormatting sqref="A265:A268">
    <cfRule type="duplicateValues" dxfId="106" priority="76"/>
  </conditionalFormatting>
  <conditionalFormatting sqref="A265:A268">
    <cfRule type="duplicateValues" dxfId="105" priority="77"/>
  </conditionalFormatting>
  <conditionalFormatting sqref="A265:A268">
    <cfRule type="duplicateValues" dxfId="104" priority="78"/>
    <cfRule type="duplicateValues" dxfId="103" priority="79"/>
  </conditionalFormatting>
  <conditionalFormatting sqref="A265:A268">
    <cfRule type="duplicateValues" dxfId="102" priority="75"/>
  </conditionalFormatting>
  <conditionalFormatting sqref="A1">
    <cfRule type="duplicateValues" dxfId="101" priority="10487"/>
    <cfRule type="duplicateValues" dxfId="100" priority="10488"/>
  </conditionalFormatting>
  <conditionalFormatting sqref="A4">
    <cfRule type="duplicateValues" dxfId="99" priority="10491"/>
  </conditionalFormatting>
  <conditionalFormatting sqref="A4">
    <cfRule type="duplicateValues" dxfId="98" priority="10495"/>
  </conditionalFormatting>
  <conditionalFormatting sqref="A2:A3">
    <cfRule type="duplicateValues" dxfId="97" priority="62"/>
  </conditionalFormatting>
  <conditionalFormatting sqref="A2:A3">
    <cfRule type="duplicateValues" dxfId="96" priority="63"/>
  </conditionalFormatting>
  <conditionalFormatting sqref="A2:A3">
    <cfRule type="duplicateValues" dxfId="95" priority="64"/>
    <cfRule type="duplicateValues" dxfId="94" priority="65"/>
  </conditionalFormatting>
  <conditionalFormatting sqref="A2:A3">
    <cfRule type="duplicateValues" dxfId="93" priority="66"/>
  </conditionalFormatting>
  <conditionalFormatting sqref="A2:A3">
    <cfRule type="duplicateValues" dxfId="92" priority="67"/>
  </conditionalFormatting>
  <conditionalFormatting sqref="A2:A3">
    <cfRule type="duplicateValues" dxfId="91" priority="68"/>
  </conditionalFormatting>
  <conditionalFormatting sqref="A2:A3">
    <cfRule type="duplicateValues" dxfId="90" priority="69"/>
  </conditionalFormatting>
  <conditionalFormatting sqref="A2:A3">
    <cfRule type="duplicateValues" dxfId="89" priority="70"/>
  </conditionalFormatting>
  <conditionalFormatting sqref="A2:A3">
    <cfRule type="duplicateValues" dxfId="88" priority="71"/>
  </conditionalFormatting>
  <conditionalFormatting sqref="A2:A3">
    <cfRule type="duplicateValues" dxfId="87" priority="72"/>
  </conditionalFormatting>
  <conditionalFormatting sqref="A2:A3">
    <cfRule type="duplicateValues" dxfId="86" priority="61"/>
  </conditionalFormatting>
  <conditionalFormatting sqref="A2:A3">
    <cfRule type="duplicateValues" dxfId="85" priority="60"/>
  </conditionalFormatting>
  <conditionalFormatting sqref="A2:A3">
    <cfRule type="duplicateValues" dxfId="84" priority="59"/>
  </conditionalFormatting>
  <conditionalFormatting sqref="A2:A3">
    <cfRule type="duplicateValues" dxfId="83" priority="58"/>
  </conditionalFormatting>
  <conditionalFormatting sqref="A2:A3">
    <cfRule type="duplicateValues" dxfId="82" priority="57"/>
  </conditionalFormatting>
  <conditionalFormatting sqref="A2:A3">
    <cfRule type="duplicateValues" dxfId="81" priority="56"/>
  </conditionalFormatting>
  <conditionalFormatting sqref="A2:A3">
    <cfRule type="duplicateValues" dxfId="80" priority="55"/>
  </conditionalFormatting>
  <conditionalFormatting sqref="A2:A3">
    <cfRule type="duplicateValues" dxfId="79" priority="54"/>
  </conditionalFormatting>
  <conditionalFormatting sqref="A2:A3">
    <cfRule type="duplicateValues" dxfId="78" priority="53"/>
  </conditionalFormatting>
  <conditionalFormatting sqref="A2:A3">
    <cfRule type="duplicateValues" dxfId="77" priority="52"/>
  </conditionalFormatting>
  <conditionalFormatting sqref="A2:A3">
    <cfRule type="duplicateValues" dxfId="76" priority="51"/>
  </conditionalFormatting>
  <conditionalFormatting sqref="A2:A3">
    <cfRule type="duplicateValues" dxfId="75" priority="50"/>
  </conditionalFormatting>
  <conditionalFormatting sqref="A2:A3">
    <cfRule type="duplicateValues" dxfId="74" priority="49"/>
  </conditionalFormatting>
  <conditionalFormatting sqref="A2:A3">
    <cfRule type="duplicateValues" dxfId="73" priority="48"/>
  </conditionalFormatting>
  <conditionalFormatting sqref="A2:A3">
    <cfRule type="duplicateValues" dxfId="72" priority="47"/>
  </conditionalFormatting>
  <conditionalFormatting sqref="A2:A3">
    <cfRule type="duplicateValues" dxfId="71" priority="73"/>
  </conditionalFormatting>
  <conditionalFormatting sqref="A2:A3">
    <cfRule type="duplicateValues" dxfId="70" priority="74"/>
  </conditionalFormatting>
  <conditionalFormatting sqref="A269">
    <cfRule type="duplicateValues" dxfId="69" priority="43"/>
  </conditionalFormatting>
  <conditionalFormatting sqref="A269">
    <cfRule type="duplicateValues" dxfId="68" priority="44"/>
  </conditionalFormatting>
  <conditionalFormatting sqref="A269">
    <cfRule type="duplicateValues" dxfId="67" priority="45"/>
    <cfRule type="duplicateValues" dxfId="66" priority="46"/>
  </conditionalFormatting>
  <conditionalFormatting sqref="A269">
    <cfRule type="duplicateValues" dxfId="65" priority="42"/>
  </conditionalFormatting>
  <conditionalFormatting sqref="A283:A1048576 A1:A269">
    <cfRule type="duplicateValues" dxfId="64" priority="41"/>
  </conditionalFormatting>
  <conditionalFormatting sqref="A270:A271">
    <cfRule type="duplicateValues" dxfId="63" priority="37"/>
  </conditionalFormatting>
  <conditionalFormatting sqref="A270:A271">
    <cfRule type="duplicateValues" dxfId="62" priority="38"/>
  </conditionalFormatting>
  <conditionalFormatting sqref="A270:A271">
    <cfRule type="duplicateValues" dxfId="61" priority="39"/>
    <cfRule type="duplicateValues" dxfId="60" priority="40"/>
  </conditionalFormatting>
  <conditionalFormatting sqref="A270:A271">
    <cfRule type="duplicateValues" dxfId="59" priority="36"/>
  </conditionalFormatting>
  <conditionalFormatting sqref="A270:A271">
    <cfRule type="duplicateValues" dxfId="58" priority="35"/>
  </conditionalFormatting>
  <conditionalFormatting sqref="A272:A273">
    <cfRule type="duplicateValues" dxfId="57" priority="31"/>
  </conditionalFormatting>
  <conditionalFormatting sqref="A272:A273">
    <cfRule type="duplicateValues" dxfId="56" priority="32"/>
  </conditionalFormatting>
  <conditionalFormatting sqref="A272:A273">
    <cfRule type="duplicateValues" dxfId="55" priority="33"/>
    <cfRule type="duplicateValues" dxfId="54" priority="34"/>
  </conditionalFormatting>
  <conditionalFormatting sqref="A272:A273">
    <cfRule type="duplicateValues" dxfId="53" priority="30"/>
  </conditionalFormatting>
  <conditionalFormatting sqref="A272:A273">
    <cfRule type="duplicateValues" dxfId="52" priority="29"/>
  </conditionalFormatting>
  <conditionalFormatting sqref="A214:A218">
    <cfRule type="duplicateValues" dxfId="51" priority="10528"/>
  </conditionalFormatting>
  <conditionalFormatting sqref="A214:A218">
    <cfRule type="duplicateValues" dxfId="50" priority="10530"/>
  </conditionalFormatting>
  <conditionalFormatting sqref="A214:A218">
    <cfRule type="duplicateValues" dxfId="49" priority="10534"/>
    <cfRule type="duplicateValues" dxfId="48" priority="10535"/>
  </conditionalFormatting>
  <conditionalFormatting sqref="A274">
    <cfRule type="duplicateValues" dxfId="47" priority="25"/>
  </conditionalFormatting>
  <conditionalFormatting sqref="A274">
    <cfRule type="duplicateValues" dxfId="46" priority="26"/>
  </conditionalFormatting>
  <conditionalFormatting sqref="A274">
    <cfRule type="duplicateValues" dxfId="45" priority="27"/>
    <cfRule type="duplicateValues" dxfId="44" priority="28"/>
  </conditionalFormatting>
  <conditionalFormatting sqref="A274">
    <cfRule type="duplicateValues" dxfId="43" priority="24"/>
  </conditionalFormatting>
  <conditionalFormatting sqref="A274">
    <cfRule type="duplicateValues" dxfId="42" priority="23"/>
  </conditionalFormatting>
  <conditionalFormatting sqref="A1:A274 A283:A1048576">
    <cfRule type="duplicateValues" dxfId="41" priority="22"/>
  </conditionalFormatting>
  <conditionalFormatting sqref="A275:A278">
    <cfRule type="duplicateValues" dxfId="40" priority="18"/>
  </conditionalFormatting>
  <conditionalFormatting sqref="A275:A278">
    <cfRule type="duplicateValues" dxfId="39" priority="19"/>
  </conditionalFormatting>
  <conditionalFormatting sqref="A275:A278">
    <cfRule type="duplicateValues" dxfId="38" priority="20"/>
    <cfRule type="duplicateValues" dxfId="37" priority="21"/>
  </conditionalFormatting>
  <conditionalFormatting sqref="A275:A278">
    <cfRule type="duplicateValues" dxfId="36" priority="17"/>
  </conditionalFormatting>
  <conditionalFormatting sqref="A275:A278">
    <cfRule type="duplicateValues" dxfId="35" priority="16"/>
  </conditionalFormatting>
  <conditionalFormatting sqref="A275:A278">
    <cfRule type="duplicateValues" dxfId="34" priority="15"/>
  </conditionalFormatting>
  <conditionalFormatting sqref="A279:A280">
    <cfRule type="duplicateValues" dxfId="33" priority="11"/>
  </conditionalFormatting>
  <conditionalFormatting sqref="A279:A280">
    <cfRule type="duplicateValues" dxfId="32" priority="12"/>
  </conditionalFormatting>
  <conditionalFormatting sqref="A279:A280">
    <cfRule type="duplicateValues" dxfId="31" priority="13"/>
    <cfRule type="duplicateValues" dxfId="30" priority="14"/>
  </conditionalFormatting>
  <conditionalFormatting sqref="A279:A280">
    <cfRule type="duplicateValues" dxfId="29" priority="10"/>
  </conditionalFormatting>
  <conditionalFormatting sqref="A279:A280">
    <cfRule type="duplicateValues" dxfId="28" priority="9"/>
  </conditionalFormatting>
  <conditionalFormatting sqref="A279:A280">
    <cfRule type="duplicateValues" dxfId="27" priority="8"/>
  </conditionalFormatting>
  <conditionalFormatting sqref="A281:A282">
    <cfRule type="duplicateValues" dxfId="8" priority="4"/>
  </conditionalFormatting>
  <conditionalFormatting sqref="A281:A282">
    <cfRule type="duplicateValues" dxfId="7" priority="5"/>
  </conditionalFormatting>
  <conditionalFormatting sqref="A281:A282">
    <cfRule type="duplicateValues" dxfId="6" priority="6"/>
    <cfRule type="duplicateValues" dxfId="5" priority="7"/>
  </conditionalFormatting>
  <conditionalFormatting sqref="A281:A282">
    <cfRule type="duplicateValues" dxfId="4" priority="3"/>
  </conditionalFormatting>
  <conditionalFormatting sqref="A281:A282">
    <cfRule type="duplicateValues" dxfId="3" priority="2"/>
  </conditionalFormatting>
  <conditionalFormatting sqref="A281:A282">
    <cfRule type="duplicateValues" dxfId="2" priority="1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ySplit="1" topLeftCell="A2" activePane="bottomLeft" state="frozen"/>
      <selection pane="bottomLeft" activeCell="P9" sqref="P9:P10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0" customWidth="1"/>
    <col min="14" max="14" width="13.109375" customWidth="1"/>
  </cols>
  <sheetData>
    <row r="1" spans="1:14" s="51" customFormat="1" ht="41.25" customHeight="1">
      <c r="A1" s="55" t="s">
        <v>183</v>
      </c>
      <c r="B1" s="55" t="s">
        <v>177</v>
      </c>
      <c r="C1" s="56" t="s">
        <v>181</v>
      </c>
      <c r="D1" s="56" t="s">
        <v>179</v>
      </c>
      <c r="E1" s="56" t="s">
        <v>180</v>
      </c>
      <c r="F1" s="56" t="s">
        <v>182</v>
      </c>
      <c r="G1" s="56" t="s">
        <v>184</v>
      </c>
      <c r="H1" s="56" t="s">
        <v>185</v>
      </c>
      <c r="I1" s="56" t="s">
        <v>186</v>
      </c>
      <c r="J1" s="56" t="s">
        <v>187</v>
      </c>
      <c r="K1" s="56" t="s">
        <v>188</v>
      </c>
      <c r="L1" s="56"/>
      <c r="M1" s="99" t="s">
        <v>178</v>
      </c>
      <c r="N1" s="98" t="s">
        <v>383</v>
      </c>
    </row>
    <row r="2" spans="1:14" s="51" customFormat="1" ht="12.6" customHeight="1">
      <c r="A2" s="55">
        <v>1</v>
      </c>
      <c r="B2" s="55">
        <v>2</v>
      </c>
      <c r="C2" s="55">
        <v>3</v>
      </c>
      <c r="D2" s="55">
        <v>4</v>
      </c>
      <c r="E2" s="55">
        <v>5</v>
      </c>
      <c r="F2" s="55">
        <v>6</v>
      </c>
      <c r="G2" s="55">
        <v>7</v>
      </c>
      <c r="H2" s="55">
        <v>8</v>
      </c>
      <c r="I2" s="55">
        <v>9</v>
      </c>
      <c r="J2" s="55">
        <v>10</v>
      </c>
      <c r="K2" s="55">
        <v>11</v>
      </c>
      <c r="L2" s="55">
        <v>12</v>
      </c>
      <c r="M2" s="55">
        <v>13</v>
      </c>
      <c r="N2" s="98">
        <v>14</v>
      </c>
    </row>
    <row r="3" spans="1:14" ht="15.6" customHeight="1">
      <c r="A3" s="118" t="s">
        <v>304</v>
      </c>
      <c r="B3" s="115">
        <f>VLOOKUP(A3,ИК!$A$1:$B$278,2,0)</f>
        <v>1724.1610461025532</v>
      </c>
      <c r="C3" s="113">
        <v>11</v>
      </c>
      <c r="D3" s="113">
        <v>9.5</v>
      </c>
      <c r="E3" s="117">
        <v>1</v>
      </c>
      <c r="F3" s="115">
        <f>(SUM($B$3:$B$26)-B3)/11</f>
        <v>1367.6038620228928</v>
      </c>
      <c r="G3" s="115">
        <f t="shared" ref="G3:G18" si="0">F3-B3</f>
        <v>-356.55718407966037</v>
      </c>
      <c r="H3" s="113">
        <f t="shared" ref="H3:H4" si="1">G3/400</f>
        <v>-0.89139296019915093</v>
      </c>
      <c r="I3" s="113">
        <f t="shared" ref="I3:I4" si="2">POWER(10,H3)</f>
        <v>0.12841242273234141</v>
      </c>
      <c r="J3" s="113">
        <f t="shared" ref="J3:J4" si="3">1/(1+I3)</f>
        <v>0.88620080730642514</v>
      </c>
      <c r="K3" s="113">
        <v>20</v>
      </c>
      <c r="L3" s="113">
        <f t="shared" ref="L3:L18" si="4">D3-C3*J3</f>
        <v>-0.2482088803706759</v>
      </c>
      <c r="M3" s="114">
        <f t="shared" ref="M3:M18" si="5">B3+K3*L3</f>
        <v>1719.1968684951396</v>
      </c>
      <c r="N3" s="115">
        <f t="shared" ref="N3:N18" si="6">M3-B3</f>
        <v>-4.9641776074136033</v>
      </c>
    </row>
    <row r="4" spans="1:14" s="28" customFormat="1" ht="15.6" customHeight="1">
      <c r="A4" s="118"/>
      <c r="B4" s="115"/>
      <c r="C4" s="113"/>
      <c r="D4" s="113"/>
      <c r="E4" s="117"/>
      <c r="F4" s="115">
        <f t="shared" ref="F4:F26" si="7">(SUM($B$3:$B$29)-B4)/13</f>
        <v>1289.8310406426442</v>
      </c>
      <c r="G4" s="115">
        <f t="shared" si="0"/>
        <v>1289.8310406426442</v>
      </c>
      <c r="H4" s="113">
        <f t="shared" si="1"/>
        <v>3.2245776016066103</v>
      </c>
      <c r="I4" s="113">
        <f t="shared" si="2"/>
        <v>1677.1719932836625</v>
      </c>
      <c r="J4" s="113">
        <f t="shared" si="3"/>
        <v>5.9588647886043547E-4</v>
      </c>
      <c r="K4" s="113">
        <v>20</v>
      </c>
      <c r="L4" s="113">
        <f t="shared" si="4"/>
        <v>0</v>
      </c>
      <c r="M4" s="114">
        <f t="shared" si="5"/>
        <v>0</v>
      </c>
      <c r="N4" s="115">
        <f t="shared" si="6"/>
        <v>0</v>
      </c>
    </row>
    <row r="5" spans="1:14" s="28" customFormat="1" ht="15.6" customHeight="1">
      <c r="A5" s="118" t="s">
        <v>72</v>
      </c>
      <c r="B5" s="115">
        <f>VLOOKUP(A5,ИК!$A$1:$B$278,2,0)</f>
        <v>1596.1476324153527</v>
      </c>
      <c r="C5" s="113">
        <v>11</v>
      </c>
      <c r="D5" s="113">
        <v>9</v>
      </c>
      <c r="E5" s="117">
        <v>2</v>
      </c>
      <c r="F5" s="115">
        <f t="shared" ref="F5" si="8">(SUM($B$3:$B$26)-B5)/11</f>
        <v>1379.2414450853657</v>
      </c>
      <c r="G5" s="115">
        <f t="shared" si="0"/>
        <v>-216.90618732998701</v>
      </c>
      <c r="H5" s="113">
        <f t="shared" ref="H5:H18" si="9">G5/400</f>
        <v>-0.54226546832496747</v>
      </c>
      <c r="I5" s="113">
        <f t="shared" ref="I5:I18" si="10">POWER(10,H5)</f>
        <v>0.28690263151174772</v>
      </c>
      <c r="J5" s="113">
        <f t="shared" ref="J5:J18" si="11">1/(1+I5)</f>
        <v>0.77705956574607504</v>
      </c>
      <c r="K5" s="113">
        <v>20</v>
      </c>
      <c r="L5" s="113">
        <f t="shared" si="4"/>
        <v>0.45234477679317386</v>
      </c>
      <c r="M5" s="114">
        <f t="shared" si="5"/>
        <v>1605.1945279512163</v>
      </c>
      <c r="N5" s="115">
        <f t="shared" si="6"/>
        <v>9.0468955358635412</v>
      </c>
    </row>
    <row r="6" spans="1:14" s="28" customFormat="1" ht="15.6" customHeight="1">
      <c r="A6" s="118"/>
      <c r="B6" s="115"/>
      <c r="C6" s="113"/>
      <c r="D6" s="113"/>
      <c r="E6" s="117"/>
      <c r="F6" s="115">
        <f t="shared" si="7"/>
        <v>1289.8310406426442</v>
      </c>
      <c r="G6" s="115">
        <f t="shared" si="0"/>
        <v>1289.8310406426442</v>
      </c>
      <c r="H6" s="113">
        <f t="shared" si="9"/>
        <v>3.2245776016066103</v>
      </c>
      <c r="I6" s="113">
        <f t="shared" si="10"/>
        <v>1677.1719932836625</v>
      </c>
      <c r="J6" s="113">
        <f t="shared" si="11"/>
        <v>5.9588647886043547E-4</v>
      </c>
      <c r="K6" s="113">
        <v>20</v>
      </c>
      <c r="L6" s="113">
        <f t="shared" si="4"/>
        <v>0</v>
      </c>
      <c r="M6" s="114">
        <f t="shared" si="5"/>
        <v>0</v>
      </c>
      <c r="N6" s="115">
        <f t="shared" si="6"/>
        <v>0</v>
      </c>
    </row>
    <row r="7" spans="1:14" s="28" customFormat="1" ht="15.6" customHeight="1">
      <c r="A7" s="118" t="s">
        <v>319</v>
      </c>
      <c r="B7" s="115">
        <f>VLOOKUP(A7,ИК!$A$1:$B$278,2,0)</f>
        <v>1589.3983053371671</v>
      </c>
      <c r="C7" s="113">
        <v>11</v>
      </c>
      <c r="D7" s="113">
        <v>8.5</v>
      </c>
      <c r="E7" s="117">
        <v>4</v>
      </c>
      <c r="F7" s="115">
        <f t="shared" ref="F7" si="12">(SUM($B$3:$B$26)-B7)/11</f>
        <v>1379.8550202742917</v>
      </c>
      <c r="G7" s="115">
        <f t="shared" si="0"/>
        <v>-209.54328506287538</v>
      </c>
      <c r="H7" s="113">
        <f t="shared" si="9"/>
        <v>-0.52385821265718846</v>
      </c>
      <c r="I7" s="113">
        <f t="shared" si="10"/>
        <v>0.29932417029388597</v>
      </c>
      <c r="J7" s="113">
        <f t="shared" si="11"/>
        <v>0.7696308764685077</v>
      </c>
      <c r="K7" s="113">
        <v>20</v>
      </c>
      <c r="L7" s="113">
        <f t="shared" si="4"/>
        <v>3.4060358846415895E-2</v>
      </c>
      <c r="M7" s="114">
        <f t="shared" si="5"/>
        <v>1590.0795125140955</v>
      </c>
      <c r="N7" s="115">
        <f t="shared" si="6"/>
        <v>0.68120717692841026</v>
      </c>
    </row>
    <row r="8" spans="1:14" s="28" customFormat="1" ht="15.6" customHeight="1">
      <c r="A8" s="118"/>
      <c r="B8" s="115"/>
      <c r="C8" s="113"/>
      <c r="D8" s="113"/>
      <c r="E8" s="117"/>
      <c r="F8" s="115">
        <f t="shared" si="7"/>
        <v>1289.8310406426442</v>
      </c>
      <c r="G8" s="115">
        <f t="shared" si="0"/>
        <v>1289.8310406426442</v>
      </c>
      <c r="H8" s="113">
        <f t="shared" si="9"/>
        <v>3.2245776016066103</v>
      </c>
      <c r="I8" s="113">
        <f t="shared" si="10"/>
        <v>1677.1719932836625</v>
      </c>
      <c r="J8" s="113">
        <f t="shared" si="11"/>
        <v>5.9588647886043547E-4</v>
      </c>
      <c r="K8" s="113">
        <v>20</v>
      </c>
      <c r="L8" s="113">
        <f t="shared" si="4"/>
        <v>0</v>
      </c>
      <c r="M8" s="114">
        <f t="shared" si="5"/>
        <v>0</v>
      </c>
      <c r="N8" s="115">
        <f t="shared" si="6"/>
        <v>0</v>
      </c>
    </row>
    <row r="9" spans="1:14" s="28" customFormat="1" ht="15.6" customHeight="1">
      <c r="A9" s="118" t="s">
        <v>249</v>
      </c>
      <c r="B9" s="115">
        <f>VLOOKUP(A9,ИК!$A$1:$B$278,2,0)</f>
        <v>1452.5151325135071</v>
      </c>
      <c r="C9" s="113">
        <v>11</v>
      </c>
      <c r="D9" s="113">
        <v>5</v>
      </c>
      <c r="E9" s="117">
        <v>6</v>
      </c>
      <c r="F9" s="115">
        <f t="shared" ref="F9" si="13">(SUM($B$3:$B$26)-B9)/11</f>
        <v>1392.2989450764426</v>
      </c>
      <c r="G9" s="115">
        <f t="shared" si="0"/>
        <v>-60.216187437064491</v>
      </c>
      <c r="H9" s="113">
        <f t="shared" si="9"/>
        <v>-0.15054046859266124</v>
      </c>
      <c r="I9" s="113">
        <f t="shared" si="10"/>
        <v>0.70706531158422392</v>
      </c>
      <c r="J9" s="113">
        <f t="shared" si="11"/>
        <v>0.58580066809040865</v>
      </c>
      <c r="K9" s="113">
        <v>20</v>
      </c>
      <c r="L9" s="113">
        <f t="shared" si="4"/>
        <v>-1.4438073489944951</v>
      </c>
      <c r="M9" s="114">
        <f t="shared" si="5"/>
        <v>1423.6389855336172</v>
      </c>
      <c r="N9" s="115">
        <f t="shared" si="6"/>
        <v>-28.876146979889882</v>
      </c>
    </row>
    <row r="10" spans="1:14" ht="15.6" customHeight="1">
      <c r="A10" s="118"/>
      <c r="B10" s="115"/>
      <c r="C10" s="113"/>
      <c r="D10" s="113"/>
      <c r="E10" s="117"/>
      <c r="F10" s="115">
        <f t="shared" si="7"/>
        <v>1289.8310406426442</v>
      </c>
      <c r="G10" s="115">
        <f t="shared" si="0"/>
        <v>1289.8310406426442</v>
      </c>
      <c r="H10" s="113">
        <f t="shared" si="9"/>
        <v>3.2245776016066103</v>
      </c>
      <c r="I10" s="113">
        <f t="shared" si="10"/>
        <v>1677.1719932836625</v>
      </c>
      <c r="J10" s="113">
        <f t="shared" si="11"/>
        <v>5.9588647886043547E-4</v>
      </c>
      <c r="K10" s="113">
        <v>20</v>
      </c>
      <c r="L10" s="113">
        <f t="shared" si="4"/>
        <v>0</v>
      </c>
      <c r="M10" s="114">
        <f t="shared" si="5"/>
        <v>0</v>
      </c>
      <c r="N10" s="115">
        <f t="shared" si="6"/>
        <v>0</v>
      </c>
    </row>
    <row r="11" spans="1:14" ht="15.6" customHeight="1">
      <c r="A11" s="118" t="s">
        <v>365</v>
      </c>
      <c r="B11" s="115">
        <f>VLOOKUP(A11,ИК!$A$1:$B$278,2,0)</f>
        <v>1365.3960610636875</v>
      </c>
      <c r="C11" s="113">
        <v>11</v>
      </c>
      <c r="D11" s="113">
        <v>4</v>
      </c>
      <c r="E11" s="117">
        <v>8</v>
      </c>
      <c r="F11" s="115">
        <f t="shared" ref="F11" si="14">(SUM($B$3:$B$26)-B11)/11</f>
        <v>1400.2188606627899</v>
      </c>
      <c r="G11" s="115">
        <f t="shared" si="0"/>
        <v>34.822799599102382</v>
      </c>
      <c r="H11" s="113">
        <f t="shared" si="9"/>
        <v>8.7056998997755958E-2</v>
      </c>
      <c r="I11" s="113">
        <f t="shared" si="10"/>
        <v>1.2219600258366254</v>
      </c>
      <c r="J11" s="113">
        <f t="shared" si="11"/>
        <v>0.45005310103338791</v>
      </c>
      <c r="K11" s="113">
        <v>20</v>
      </c>
      <c r="L11" s="113">
        <f t="shared" si="4"/>
        <v>-0.95058411136726662</v>
      </c>
      <c r="M11" s="114">
        <f t="shared" si="5"/>
        <v>1346.3843788363422</v>
      </c>
      <c r="N11" s="115">
        <f t="shared" si="6"/>
        <v>-19.011682227345318</v>
      </c>
    </row>
    <row r="12" spans="1:14" ht="14.4" customHeight="1">
      <c r="A12" s="118"/>
      <c r="B12" s="115"/>
      <c r="C12" s="113"/>
      <c r="D12" s="113"/>
      <c r="E12" s="117"/>
      <c r="F12" s="115">
        <f t="shared" si="7"/>
        <v>1289.8310406426442</v>
      </c>
      <c r="G12" s="115">
        <f t="shared" si="0"/>
        <v>1289.8310406426442</v>
      </c>
      <c r="H12" s="113">
        <f t="shared" si="9"/>
        <v>3.2245776016066103</v>
      </c>
      <c r="I12" s="113">
        <f t="shared" si="10"/>
        <v>1677.1719932836625</v>
      </c>
      <c r="J12" s="113">
        <f t="shared" si="11"/>
        <v>5.9588647886043547E-4</v>
      </c>
      <c r="K12" s="113">
        <v>20</v>
      </c>
      <c r="L12" s="113">
        <f t="shared" si="4"/>
        <v>0</v>
      </c>
      <c r="M12" s="114">
        <f t="shared" si="5"/>
        <v>0</v>
      </c>
      <c r="N12" s="115">
        <f t="shared" si="6"/>
        <v>0</v>
      </c>
    </row>
    <row r="13" spans="1:14" ht="15.6" customHeight="1">
      <c r="A13" s="118" t="s">
        <v>303</v>
      </c>
      <c r="B13" s="115">
        <f>VLOOKUP(A13,ИК!$A$1:$B$278,2,0)</f>
        <v>1399.6990300058796</v>
      </c>
      <c r="C13" s="113">
        <v>11</v>
      </c>
      <c r="D13" s="113">
        <v>4.5</v>
      </c>
      <c r="E13" s="117">
        <v>7</v>
      </c>
      <c r="F13" s="115">
        <f t="shared" ref="F13" si="15">(SUM($B$3:$B$26)-B13)/11</f>
        <v>1397.1004089407725</v>
      </c>
      <c r="G13" s="115">
        <f t="shared" si="0"/>
        <v>-2.5986210651071815</v>
      </c>
      <c r="H13" s="113">
        <f t="shared" si="9"/>
        <v>-6.4965526627679534E-3</v>
      </c>
      <c r="I13" s="113">
        <f t="shared" si="10"/>
        <v>0.98515246270372636</v>
      </c>
      <c r="J13" s="113">
        <f t="shared" si="11"/>
        <v>0.50373964659521708</v>
      </c>
      <c r="K13" s="113">
        <v>20</v>
      </c>
      <c r="L13" s="113">
        <f t="shared" si="4"/>
        <v>-1.0411361125473881</v>
      </c>
      <c r="M13" s="114">
        <f t="shared" si="5"/>
        <v>1378.876307754932</v>
      </c>
      <c r="N13" s="115">
        <f t="shared" si="6"/>
        <v>-20.822722250947663</v>
      </c>
    </row>
    <row r="14" spans="1:14" ht="15.6" customHeight="1">
      <c r="A14" s="118"/>
      <c r="B14" s="115"/>
      <c r="C14" s="113"/>
      <c r="D14" s="113"/>
      <c r="E14" s="117"/>
      <c r="F14" s="115">
        <f t="shared" si="7"/>
        <v>1289.8310406426442</v>
      </c>
      <c r="G14" s="115">
        <f t="shared" si="0"/>
        <v>1289.8310406426442</v>
      </c>
      <c r="H14" s="113">
        <f t="shared" si="9"/>
        <v>3.2245776016066103</v>
      </c>
      <c r="I14" s="113">
        <f t="shared" si="10"/>
        <v>1677.1719932836625</v>
      </c>
      <c r="J14" s="113">
        <f t="shared" si="11"/>
        <v>5.9588647886043547E-4</v>
      </c>
      <c r="K14" s="113">
        <v>20</v>
      </c>
      <c r="L14" s="113">
        <f t="shared" si="4"/>
        <v>0</v>
      </c>
      <c r="M14" s="114">
        <f t="shared" si="5"/>
        <v>0</v>
      </c>
      <c r="N14" s="115">
        <f t="shared" si="6"/>
        <v>0</v>
      </c>
    </row>
    <row r="15" spans="1:14" ht="15.6" customHeight="1">
      <c r="A15" s="118" t="s">
        <v>230</v>
      </c>
      <c r="B15" s="115">
        <f>VLOOKUP(A15,ИК!$A$1:$B$278,2,0)</f>
        <v>1358.188191777949</v>
      </c>
      <c r="C15" s="113">
        <v>11</v>
      </c>
      <c r="D15" s="113">
        <v>4</v>
      </c>
      <c r="E15" s="117">
        <v>9</v>
      </c>
      <c r="F15" s="115">
        <f t="shared" ref="F15" si="16">(SUM($B$3:$B$26)-B15)/11</f>
        <v>1400.8741215069479</v>
      </c>
      <c r="G15" s="115">
        <f t="shared" si="0"/>
        <v>42.685929728998872</v>
      </c>
      <c r="H15" s="113">
        <f t="shared" si="9"/>
        <v>0.10671482432249718</v>
      </c>
      <c r="I15" s="113">
        <f t="shared" si="10"/>
        <v>1.2785414853609633</v>
      </c>
      <c r="J15" s="113">
        <f t="shared" si="11"/>
        <v>0.43887724073699774</v>
      </c>
      <c r="K15" s="113">
        <v>20</v>
      </c>
      <c r="L15" s="113">
        <f t="shared" si="4"/>
        <v>-0.82764964810697528</v>
      </c>
      <c r="M15" s="114">
        <f t="shared" si="5"/>
        <v>1341.6351988158094</v>
      </c>
      <c r="N15" s="115">
        <f t="shared" si="6"/>
        <v>-16.552992962139569</v>
      </c>
    </row>
    <row r="16" spans="1:14" ht="15.6" customHeight="1">
      <c r="A16" s="118"/>
      <c r="B16" s="115"/>
      <c r="C16" s="113"/>
      <c r="D16" s="113"/>
      <c r="E16" s="117"/>
      <c r="F16" s="115">
        <f t="shared" si="7"/>
        <v>1289.8310406426442</v>
      </c>
      <c r="G16" s="115">
        <f t="shared" si="0"/>
        <v>1289.8310406426442</v>
      </c>
      <c r="H16" s="113">
        <f t="shared" si="9"/>
        <v>3.2245776016066103</v>
      </c>
      <c r="I16" s="113">
        <f t="shared" si="10"/>
        <v>1677.1719932836625</v>
      </c>
      <c r="J16" s="113">
        <f t="shared" si="11"/>
        <v>5.9588647886043547E-4</v>
      </c>
      <c r="K16" s="113">
        <v>20</v>
      </c>
      <c r="L16" s="113">
        <f t="shared" si="4"/>
        <v>0</v>
      </c>
      <c r="M16" s="114">
        <f t="shared" si="5"/>
        <v>0</v>
      </c>
      <c r="N16" s="115">
        <f t="shared" si="6"/>
        <v>0</v>
      </c>
    </row>
    <row r="17" spans="1:14" s="28" customFormat="1" ht="15.6" customHeight="1">
      <c r="A17" s="118" t="s">
        <v>341</v>
      </c>
      <c r="B17" s="115">
        <f>VLOOKUP(A17,ИК!$A$1:$B$278,2,0)</f>
        <v>1324.371124771968</v>
      </c>
      <c r="C17" s="113">
        <v>11</v>
      </c>
      <c r="D17" s="113">
        <v>2</v>
      </c>
      <c r="E17" s="117">
        <v>11</v>
      </c>
      <c r="F17" s="115">
        <f t="shared" ref="F17" si="17">(SUM($B$3:$B$26)-B17)/11</f>
        <v>1403.9484003256734</v>
      </c>
      <c r="G17" s="115">
        <f t="shared" si="0"/>
        <v>79.577275553705476</v>
      </c>
      <c r="H17" s="113">
        <f t="shared" si="9"/>
        <v>0.19894318888426368</v>
      </c>
      <c r="I17" s="113">
        <f t="shared" si="10"/>
        <v>1.581041205903245</v>
      </c>
      <c r="J17" s="113">
        <f t="shared" si="11"/>
        <v>0.38744054055117116</v>
      </c>
      <c r="K17" s="113">
        <v>20</v>
      </c>
      <c r="L17" s="113">
        <f t="shared" si="4"/>
        <v>-2.2618459460628824</v>
      </c>
      <c r="M17" s="114">
        <f t="shared" si="5"/>
        <v>1279.1342058507103</v>
      </c>
      <c r="N17" s="115">
        <f t="shared" si="6"/>
        <v>-45.236918921257711</v>
      </c>
    </row>
    <row r="18" spans="1:14" s="28" customFormat="1" ht="15.6" customHeight="1">
      <c r="A18" s="118"/>
      <c r="B18" s="115"/>
      <c r="C18" s="113"/>
      <c r="D18" s="113"/>
      <c r="E18" s="117"/>
      <c r="F18" s="115">
        <f t="shared" si="7"/>
        <v>1289.8310406426442</v>
      </c>
      <c r="G18" s="115">
        <f t="shared" si="0"/>
        <v>1289.8310406426442</v>
      </c>
      <c r="H18" s="113">
        <f t="shared" si="9"/>
        <v>3.2245776016066103</v>
      </c>
      <c r="I18" s="113">
        <f t="shared" si="10"/>
        <v>1677.1719932836625</v>
      </c>
      <c r="J18" s="113">
        <f t="shared" si="11"/>
        <v>5.9588647886043547E-4</v>
      </c>
      <c r="K18" s="113">
        <v>20</v>
      </c>
      <c r="L18" s="113">
        <f t="shared" si="4"/>
        <v>0</v>
      </c>
      <c r="M18" s="114">
        <f t="shared" si="5"/>
        <v>0</v>
      </c>
      <c r="N18" s="115">
        <f t="shared" si="6"/>
        <v>0</v>
      </c>
    </row>
    <row r="19" spans="1:14" s="28" customFormat="1" ht="15.6" customHeight="1">
      <c r="A19" s="116" t="s">
        <v>340</v>
      </c>
      <c r="B19" s="115">
        <f>VLOOKUP(A19,ИК!$A$1:$B$278,2,0)</f>
        <v>1291.855118605911</v>
      </c>
      <c r="C19" s="113">
        <v>11</v>
      </c>
      <c r="D19" s="113">
        <v>5.5</v>
      </c>
      <c r="E19" s="117">
        <v>5</v>
      </c>
      <c r="F19" s="115">
        <f t="shared" ref="F19" si="18">(SUM($B$3:$B$26)-B19)/11</f>
        <v>1406.904400886224</v>
      </c>
      <c r="G19" s="115">
        <f t="shared" ref="G19:G26" si="19">F19-B19</f>
        <v>115.04928228031304</v>
      </c>
      <c r="H19" s="113">
        <f t="shared" ref="H19:H26" si="20">G19/400</f>
        <v>0.28762320570078259</v>
      </c>
      <c r="I19" s="113">
        <f t="shared" ref="I19:I26" si="21">POWER(10,H19)</f>
        <v>1.9392026934593802</v>
      </c>
      <c r="J19" s="113">
        <f t="shared" ref="J19:J26" si="22">1/(1+I19)</f>
        <v>0.34022832185929336</v>
      </c>
      <c r="K19" s="113">
        <v>20</v>
      </c>
      <c r="L19" s="113">
        <f t="shared" ref="L19:L26" si="23">D19-C19*J19</f>
        <v>1.7574884595477731</v>
      </c>
      <c r="M19" s="114">
        <f t="shared" ref="M19:M26" si="24">B19+K19*L19</f>
        <v>1327.0048877968666</v>
      </c>
      <c r="N19" s="115">
        <f t="shared" ref="N19:N26" si="25">M19-B19</f>
        <v>35.149769190955567</v>
      </c>
    </row>
    <row r="20" spans="1:14" s="28" customFormat="1" ht="15.6" customHeight="1">
      <c r="A20" s="116"/>
      <c r="B20" s="115"/>
      <c r="C20" s="113"/>
      <c r="D20" s="113"/>
      <c r="E20" s="117"/>
      <c r="F20" s="115">
        <f t="shared" si="7"/>
        <v>1289.8310406426442</v>
      </c>
      <c r="G20" s="115">
        <f t="shared" si="19"/>
        <v>1289.8310406426442</v>
      </c>
      <c r="H20" s="113">
        <f t="shared" si="20"/>
        <v>3.2245776016066103</v>
      </c>
      <c r="I20" s="113">
        <f t="shared" si="21"/>
        <v>1677.1719932836625</v>
      </c>
      <c r="J20" s="113">
        <f t="shared" si="22"/>
        <v>5.9588647886043547E-4</v>
      </c>
      <c r="K20" s="113">
        <v>20</v>
      </c>
      <c r="L20" s="113">
        <f t="shared" si="23"/>
        <v>0</v>
      </c>
      <c r="M20" s="114">
        <f t="shared" si="24"/>
        <v>0</v>
      </c>
      <c r="N20" s="115">
        <f t="shared" si="25"/>
        <v>0</v>
      </c>
    </row>
    <row r="21" spans="1:14" s="28" customFormat="1" ht="15.6" customHeight="1">
      <c r="A21" s="116" t="s">
        <v>342</v>
      </c>
      <c r="B21" s="115">
        <f>VLOOKUP(A21,ИК!$A$1:$B$278,2,0)</f>
        <v>1256.3500915375687</v>
      </c>
      <c r="C21" s="113">
        <v>11</v>
      </c>
      <c r="D21" s="113">
        <v>3.5</v>
      </c>
      <c r="E21" s="117">
        <v>10</v>
      </c>
      <c r="F21" s="115">
        <f t="shared" ref="F21" si="26">(SUM($B$3:$B$26)-B21)/11</f>
        <v>1410.1321306197099</v>
      </c>
      <c r="G21" s="115">
        <f t="shared" si="19"/>
        <v>153.78203908214118</v>
      </c>
      <c r="H21" s="113">
        <f t="shared" si="20"/>
        <v>0.38445509770535297</v>
      </c>
      <c r="I21" s="113">
        <f t="shared" si="21"/>
        <v>2.4235673756872971</v>
      </c>
      <c r="J21" s="113">
        <f t="shared" si="22"/>
        <v>0.292092980877657</v>
      </c>
      <c r="K21" s="113">
        <v>20</v>
      </c>
      <c r="L21" s="113">
        <f t="shared" si="23"/>
        <v>0.28697721034577306</v>
      </c>
      <c r="M21" s="114">
        <f t="shared" si="24"/>
        <v>1262.0896357444842</v>
      </c>
      <c r="N21" s="115">
        <f t="shared" si="25"/>
        <v>5.7395442069155251</v>
      </c>
    </row>
    <row r="22" spans="1:14" s="28" customFormat="1" ht="15.6" customHeight="1">
      <c r="A22" s="116"/>
      <c r="B22" s="115"/>
      <c r="C22" s="113"/>
      <c r="D22" s="113"/>
      <c r="E22" s="117"/>
      <c r="F22" s="115">
        <f t="shared" si="7"/>
        <v>1289.8310406426442</v>
      </c>
      <c r="G22" s="115">
        <f t="shared" si="19"/>
        <v>1289.8310406426442</v>
      </c>
      <c r="H22" s="113">
        <f t="shared" si="20"/>
        <v>3.2245776016066103</v>
      </c>
      <c r="I22" s="113">
        <f t="shared" si="21"/>
        <v>1677.1719932836625</v>
      </c>
      <c r="J22" s="113">
        <f t="shared" si="22"/>
        <v>5.9588647886043547E-4</v>
      </c>
      <c r="K22" s="113">
        <v>20</v>
      </c>
      <c r="L22" s="113">
        <f t="shared" si="23"/>
        <v>0</v>
      </c>
      <c r="M22" s="114">
        <f t="shared" si="24"/>
        <v>0</v>
      </c>
      <c r="N22" s="115">
        <f t="shared" si="25"/>
        <v>0</v>
      </c>
    </row>
    <row r="23" spans="1:14" s="28" customFormat="1" ht="15.6" customHeight="1">
      <c r="A23" s="116" t="s">
        <v>389</v>
      </c>
      <c r="B23" s="115">
        <f>VLOOKUP(A23,ИК!$A$1:$B$278,2,0)</f>
        <v>1276.7773095655418</v>
      </c>
      <c r="C23" s="113">
        <v>11</v>
      </c>
      <c r="D23" s="113">
        <v>8.5</v>
      </c>
      <c r="E23" s="117">
        <v>3</v>
      </c>
      <c r="F23" s="115">
        <f t="shared" ref="F23" si="27">(SUM($B$3:$B$26)-B23)/11</f>
        <v>1408.275110798985</v>
      </c>
      <c r="G23" s="115">
        <f t="shared" si="19"/>
        <v>131.49780123344317</v>
      </c>
      <c r="H23" s="113">
        <f t="shared" si="20"/>
        <v>0.32874450308360792</v>
      </c>
      <c r="I23" s="113">
        <f t="shared" si="21"/>
        <v>2.1317904046430232</v>
      </c>
      <c r="J23" s="113">
        <f t="shared" si="22"/>
        <v>0.31930617020776808</v>
      </c>
      <c r="K23" s="113">
        <v>20</v>
      </c>
      <c r="L23" s="113">
        <f t="shared" si="23"/>
        <v>4.9876321277145514</v>
      </c>
      <c r="M23" s="114">
        <f t="shared" si="24"/>
        <v>1376.5299521198328</v>
      </c>
      <c r="N23" s="115">
        <f t="shared" si="25"/>
        <v>99.752642554291015</v>
      </c>
    </row>
    <row r="24" spans="1:14" s="28" customFormat="1" ht="15.6" customHeight="1">
      <c r="A24" s="116"/>
      <c r="B24" s="115"/>
      <c r="C24" s="113"/>
      <c r="D24" s="113"/>
      <c r="E24" s="117"/>
      <c r="F24" s="115">
        <f t="shared" si="7"/>
        <v>1289.8310406426442</v>
      </c>
      <c r="G24" s="115">
        <f t="shared" si="19"/>
        <v>1289.8310406426442</v>
      </c>
      <c r="H24" s="113">
        <f t="shared" si="20"/>
        <v>3.2245776016066103</v>
      </c>
      <c r="I24" s="113">
        <f t="shared" si="21"/>
        <v>1677.1719932836625</v>
      </c>
      <c r="J24" s="113">
        <f t="shared" si="22"/>
        <v>5.9588647886043547E-4</v>
      </c>
      <c r="K24" s="113">
        <v>20</v>
      </c>
      <c r="L24" s="113">
        <f t="shared" si="23"/>
        <v>0</v>
      </c>
      <c r="M24" s="114">
        <f t="shared" si="24"/>
        <v>0</v>
      </c>
      <c r="N24" s="115">
        <f t="shared" si="25"/>
        <v>0</v>
      </c>
    </row>
    <row r="25" spans="1:14" s="28" customFormat="1" ht="15.6" customHeight="1">
      <c r="A25" s="116" t="s">
        <v>384</v>
      </c>
      <c r="B25" s="115">
        <f>VLOOKUP(A25,ИК!$A$1:$B$278,2,0)</f>
        <v>1132.944484657294</v>
      </c>
      <c r="C25" s="113">
        <v>11</v>
      </c>
      <c r="D25" s="113">
        <v>2</v>
      </c>
      <c r="E25" s="117">
        <v>12</v>
      </c>
      <c r="F25" s="115">
        <f t="shared" ref="F25" si="28">(SUM($B$3:$B$26)-B25)/11</f>
        <v>1421.3508221542802</v>
      </c>
      <c r="G25" s="115">
        <f t="shared" si="19"/>
        <v>288.40633749698623</v>
      </c>
      <c r="H25" s="113">
        <f t="shared" si="20"/>
        <v>0.72101584374246552</v>
      </c>
      <c r="I25" s="113">
        <f t="shared" si="21"/>
        <v>5.2603645667395975</v>
      </c>
      <c r="J25" s="113">
        <f t="shared" si="22"/>
        <v>0.15973510637269495</v>
      </c>
      <c r="K25" s="113">
        <v>20</v>
      </c>
      <c r="L25" s="113">
        <f t="shared" si="23"/>
        <v>0.2429138299003557</v>
      </c>
      <c r="M25" s="114">
        <f t="shared" si="24"/>
        <v>1137.802761255301</v>
      </c>
      <c r="N25" s="115">
        <f t="shared" si="25"/>
        <v>4.8582765980070235</v>
      </c>
    </row>
    <row r="26" spans="1:14" s="28" customFormat="1" ht="15.6" customHeight="1">
      <c r="A26" s="116"/>
      <c r="B26" s="115"/>
      <c r="C26" s="113"/>
      <c r="D26" s="113"/>
      <c r="E26" s="117"/>
      <c r="F26" s="115">
        <f t="shared" si="7"/>
        <v>1289.8310406426442</v>
      </c>
      <c r="G26" s="115">
        <f t="shared" si="19"/>
        <v>1289.8310406426442</v>
      </c>
      <c r="H26" s="113">
        <f t="shared" si="20"/>
        <v>3.2245776016066103</v>
      </c>
      <c r="I26" s="113">
        <f t="shared" si="21"/>
        <v>1677.1719932836625</v>
      </c>
      <c r="J26" s="113">
        <f t="shared" si="22"/>
        <v>5.9588647886043547E-4</v>
      </c>
      <c r="K26" s="113">
        <v>20</v>
      </c>
      <c r="L26" s="113">
        <f t="shared" si="23"/>
        <v>0</v>
      </c>
      <c r="M26" s="114">
        <f t="shared" si="24"/>
        <v>0</v>
      </c>
      <c r="N26" s="115">
        <f t="shared" si="25"/>
        <v>0</v>
      </c>
    </row>
    <row r="27" spans="1:14" s="28" customFormat="1" ht="15.6" customHeight="1">
      <c r="A27" s="116"/>
      <c r="B27" s="115"/>
      <c r="C27" s="113"/>
      <c r="D27" s="113"/>
      <c r="E27" s="117"/>
      <c r="F27" s="115"/>
      <c r="G27" s="115"/>
      <c r="H27" s="113"/>
      <c r="I27" s="113"/>
      <c r="J27" s="113"/>
      <c r="K27" s="113"/>
      <c r="L27" s="113"/>
      <c r="M27" s="114"/>
      <c r="N27" s="115"/>
    </row>
    <row r="28" spans="1:14" s="28" customFormat="1" ht="15.6" customHeight="1">
      <c r="A28" s="116"/>
      <c r="B28" s="115"/>
      <c r="C28" s="113"/>
      <c r="D28" s="113"/>
      <c r="E28" s="117"/>
      <c r="F28" s="115"/>
      <c r="G28" s="115"/>
      <c r="H28" s="113"/>
      <c r="I28" s="113"/>
      <c r="J28" s="113"/>
      <c r="K28" s="113"/>
      <c r="L28" s="113"/>
      <c r="M28" s="114"/>
      <c r="N28" s="115"/>
    </row>
    <row r="29" spans="1:14" s="28" customFormat="1" ht="15.6" customHeight="1">
      <c r="A29" s="116"/>
      <c r="B29" s="115"/>
      <c r="C29" s="113"/>
      <c r="D29" s="113"/>
      <c r="E29" s="117"/>
      <c r="F29" s="115"/>
      <c r="G29" s="115"/>
      <c r="H29" s="113"/>
      <c r="I29" s="113"/>
      <c r="J29" s="113"/>
      <c r="K29" s="113"/>
      <c r="L29" s="113"/>
      <c r="M29" s="114"/>
      <c r="N29" s="115"/>
    </row>
    <row r="30" spans="1:14" s="28" customFormat="1" ht="15.6" customHeight="1">
      <c r="A30" s="116"/>
      <c r="B30" s="115"/>
      <c r="C30" s="113"/>
      <c r="D30" s="113"/>
      <c r="E30" s="117"/>
      <c r="F30" s="115"/>
      <c r="G30" s="115"/>
      <c r="H30" s="113"/>
      <c r="I30" s="113"/>
      <c r="J30" s="113"/>
      <c r="K30" s="113"/>
      <c r="L30" s="113"/>
      <c r="M30" s="114"/>
      <c r="N30" s="115"/>
    </row>
    <row r="31" spans="1:14" s="28" customFormat="1" ht="15.6" customHeight="1">
      <c r="A31" s="116"/>
      <c r="B31" s="115"/>
      <c r="C31" s="113"/>
      <c r="D31" s="113"/>
      <c r="E31" s="117"/>
      <c r="F31" s="115"/>
      <c r="G31" s="115"/>
      <c r="H31" s="113"/>
      <c r="I31" s="113"/>
      <c r="J31" s="113"/>
      <c r="K31" s="113"/>
      <c r="L31" s="113"/>
      <c r="M31" s="114"/>
      <c r="N31" s="115"/>
    </row>
    <row r="32" spans="1:14" s="28" customFormat="1" ht="15.6" customHeight="1">
      <c r="A32" s="116"/>
      <c r="B32" s="115"/>
      <c r="C32" s="113"/>
      <c r="D32" s="113"/>
      <c r="E32" s="117"/>
      <c r="F32" s="115"/>
      <c r="G32" s="115"/>
      <c r="H32" s="113"/>
      <c r="I32" s="113"/>
      <c r="J32" s="113"/>
      <c r="K32" s="113"/>
      <c r="L32" s="113"/>
      <c r="M32" s="114"/>
      <c r="N32" s="115"/>
    </row>
  </sheetData>
  <protectedRanges>
    <protectedRange sqref="E3 E5 E7 E9 E11 E13 E15 E17 E27 E29 E31 E19 E21 E23 E25" name="Diapazons3"/>
  </protectedRanges>
  <autoFilter ref="A1:N30"/>
  <mergeCells count="210"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J31:J32"/>
    <mergeCell ref="K31:K32"/>
    <mergeCell ref="L31:L32"/>
    <mergeCell ref="M31:M32"/>
    <mergeCell ref="N31:N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</mergeCells>
  <conditionalFormatting sqref="A33:A1048576 A1:A2 C2 E2 G2 I2 K2 M2">
    <cfRule type="duplicateValues" dxfId="26" priority="9725"/>
  </conditionalFormatting>
  <conditionalFormatting sqref="A33:A1048576 A1:A2 C2 E2 G2 I2 K2 M2">
    <cfRule type="duplicateValues" dxfId="25" priority="45"/>
  </conditionalFormatting>
  <conditionalFormatting sqref="E3:E26">
    <cfRule type="cellIs" dxfId="24" priority="31" stopIfTrue="1" operator="equal">
      <formula>$BA$3</formula>
    </cfRule>
    <cfRule type="cellIs" dxfId="23" priority="32" stopIfTrue="1" operator="equal">
      <formula>$AZ$3</formula>
    </cfRule>
    <cfRule type="cellIs" dxfId="22" priority="33" stopIfTrue="1" operator="equal">
      <formula>$AY$3</formula>
    </cfRule>
  </conditionalFormatting>
  <conditionalFormatting sqref="A3:A30">
    <cfRule type="cellIs" dxfId="21" priority="8" operator="equal">
      <formula>0</formula>
    </cfRule>
  </conditionalFormatting>
  <conditionalFormatting sqref="A31:A32">
    <cfRule type="cellIs" dxfId="20" priority="4" operator="equal">
      <formula>0</formula>
    </cfRule>
  </conditionalFormatting>
  <conditionalFormatting sqref="E27:E32">
    <cfRule type="cellIs" dxfId="19" priority="1" stopIfTrue="1" operator="equal">
      <formula>$BA$3</formula>
    </cfRule>
    <cfRule type="cellIs" dxfId="18" priority="2" stopIfTrue="1" operator="equal">
      <formula>$AZ$3</formula>
    </cfRule>
    <cfRule type="cellIs" dxfId="17" priority="3" stopIfTrue="1" operator="equal">
      <formula>$AY$3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9" workbookViewId="0">
      <selection activeCell="G10" sqref="G10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256</v>
      </c>
      <c r="B1" s="58" t="s">
        <v>257</v>
      </c>
      <c r="C1" s="58" t="s">
        <v>258</v>
      </c>
      <c r="D1" s="57" t="s">
        <v>17</v>
      </c>
      <c r="E1" s="57" t="s">
        <v>255</v>
      </c>
    </row>
    <row r="2" spans="1:7">
      <c r="A2" s="102" t="s">
        <v>304</v>
      </c>
      <c r="B2" s="93">
        <f>VLOOKUP(A2,ИК!$A$1:$E$282,5,0)</f>
        <v>1671.7554329544519</v>
      </c>
      <c r="C2" s="108">
        <v>1692.3787748711404</v>
      </c>
      <c r="D2" s="119">
        <v>3</v>
      </c>
      <c r="E2" s="107">
        <v>1</v>
      </c>
      <c r="G2" s="76"/>
    </row>
    <row r="3" spans="1:7">
      <c r="A3" s="102" t="s">
        <v>122</v>
      </c>
      <c r="B3" s="93">
        <f>VLOOKUP(A3,ИК!$A$1:$E$282,5,0)</f>
        <v>1737.0544578266145</v>
      </c>
      <c r="C3" s="108">
        <v>1767.5017245778863</v>
      </c>
      <c r="D3" s="119">
        <v>1</v>
      </c>
      <c r="E3" s="107">
        <v>2</v>
      </c>
      <c r="G3" s="76"/>
    </row>
    <row r="4" spans="1:7">
      <c r="A4" s="102" t="s">
        <v>205</v>
      </c>
      <c r="B4" s="93">
        <f>VLOOKUP(A4,ИК!$A$1:$E$282,5,0)</f>
        <v>1677.5619459827726</v>
      </c>
      <c r="C4" s="108">
        <v>1663.32870144395</v>
      </c>
      <c r="D4" s="119">
        <v>7</v>
      </c>
      <c r="E4" s="107">
        <v>3</v>
      </c>
      <c r="G4" s="76"/>
    </row>
    <row r="5" spans="1:7">
      <c r="A5" s="102" t="s">
        <v>404</v>
      </c>
      <c r="B5" s="93">
        <f>VLOOKUP(A5,ИК!$A$1:$E$282,5,0)</f>
        <v>1873.3148195672652</v>
      </c>
      <c r="C5" s="108">
        <v>1825.6478395652907</v>
      </c>
      <c r="D5" s="119">
        <v>4</v>
      </c>
      <c r="E5" s="107">
        <v>4</v>
      </c>
      <c r="G5" s="76"/>
    </row>
    <row r="6" spans="1:7">
      <c r="A6" s="102" t="s">
        <v>72</v>
      </c>
      <c r="B6" s="93">
        <f>VLOOKUP(A6,ИК!$A$1:$E$282,5,0)</f>
        <v>1592.9513910222211</v>
      </c>
      <c r="C6" s="108">
        <v>1590.4637774657758</v>
      </c>
      <c r="D6" s="119">
        <v>9</v>
      </c>
      <c r="E6" s="107">
        <v>5</v>
      </c>
      <c r="G6" s="76"/>
    </row>
    <row r="7" spans="1:7">
      <c r="A7" s="102" t="s">
        <v>26</v>
      </c>
      <c r="B7" s="93">
        <f>VLOOKUP(A7,ИК!$A$1:$E$282,5,0)</f>
        <v>1698</v>
      </c>
      <c r="C7" s="108">
        <v>1732.8915339851524</v>
      </c>
      <c r="D7" s="119">
        <v>2</v>
      </c>
      <c r="E7" s="107">
        <v>6</v>
      </c>
      <c r="G7" s="76"/>
    </row>
    <row r="8" spans="1:7">
      <c r="A8" s="102" t="s">
        <v>316</v>
      </c>
      <c r="B8" s="93">
        <f>VLOOKUP(A8,ИК!$A$1:$E$282,5,0)</f>
        <v>1646.0517236066835</v>
      </c>
      <c r="C8" s="108">
        <v>1633.4785271766459</v>
      </c>
      <c r="D8" s="119">
        <v>12</v>
      </c>
      <c r="E8" s="107">
        <v>7</v>
      </c>
      <c r="G8" s="76"/>
    </row>
    <row r="9" spans="1:7">
      <c r="A9" s="102" t="s">
        <v>319</v>
      </c>
      <c r="B9" s="93">
        <f>VLOOKUP(A9,ИК!$A$1:$E$282,5,0)</f>
        <v>1593.1740158011401</v>
      </c>
      <c r="C9" s="108">
        <v>1590.6725378228728</v>
      </c>
      <c r="D9" s="119">
        <v>6</v>
      </c>
      <c r="E9" s="107">
        <v>8</v>
      </c>
      <c r="G9" s="76"/>
    </row>
    <row r="10" spans="1:7">
      <c r="A10" s="102" t="s">
        <v>249</v>
      </c>
      <c r="B10" s="93">
        <f>VLOOKUP(A10,ИК!$A$1:$E$282,5,0)</f>
        <v>1437.4948087810608</v>
      </c>
      <c r="C10" s="108">
        <v>1434.2492139017606</v>
      </c>
      <c r="D10" s="119">
        <v>14</v>
      </c>
      <c r="E10" s="107">
        <v>9</v>
      </c>
      <c r="G10" s="76"/>
    </row>
    <row r="11" spans="1:7">
      <c r="A11" s="102" t="s">
        <v>204</v>
      </c>
      <c r="B11" s="93">
        <f>VLOOKUP(A11,ИК!$A$1:$E$282,5,0)</f>
        <v>1631.8915674592074</v>
      </c>
      <c r="C11" s="108">
        <v>1627.0340419534173</v>
      </c>
      <c r="D11" s="119">
        <v>8</v>
      </c>
      <c r="E11" s="107">
        <v>10</v>
      </c>
      <c r="G11" s="76"/>
    </row>
    <row r="12" spans="1:7">
      <c r="A12" s="102" t="s">
        <v>365</v>
      </c>
      <c r="B12" s="93">
        <f>VLOOKUP(A12,ИК!$A$1:$E$282,5,0)</f>
        <v>1354.992062881231</v>
      </c>
      <c r="C12" s="108">
        <v>1383.1258963752298</v>
      </c>
      <c r="D12" s="119">
        <v>19</v>
      </c>
      <c r="E12" s="107">
        <v>11</v>
      </c>
      <c r="G12" s="76"/>
    </row>
    <row r="13" spans="1:7">
      <c r="A13" s="102" t="s">
        <v>243</v>
      </c>
      <c r="B13" s="93">
        <f>VLOOKUP(A13,ИК!$A$1:$E$282,5,0)</f>
        <v>1505.4154120209037</v>
      </c>
      <c r="C13" s="108">
        <v>1486.7467570844983</v>
      </c>
      <c r="D13" s="119">
        <v>15</v>
      </c>
      <c r="E13" s="107">
        <v>12</v>
      </c>
      <c r="G13" s="76"/>
    </row>
    <row r="14" spans="1:7">
      <c r="A14" s="102" t="s">
        <v>132</v>
      </c>
      <c r="B14" s="93">
        <f>VLOOKUP(A14,ИК!$A$1:$E$282,5,0)</f>
        <v>1614.8644335192769</v>
      </c>
      <c r="C14" s="108">
        <v>1579.9395168469446</v>
      </c>
      <c r="D14" s="119">
        <v>24</v>
      </c>
      <c r="E14" s="107">
        <v>13</v>
      </c>
      <c r="G14" s="76"/>
    </row>
    <row r="15" spans="1:7">
      <c r="A15" s="102" t="s">
        <v>303</v>
      </c>
      <c r="B15" s="93">
        <f>VLOOKUP(A15,ИК!$A$1:$E$282,5,0)</f>
        <v>1371</v>
      </c>
      <c r="C15" s="108">
        <v>1402.5795346117088</v>
      </c>
      <c r="D15" s="119">
        <v>11</v>
      </c>
      <c r="E15" s="107">
        <v>14</v>
      </c>
      <c r="G15" s="76"/>
    </row>
    <row r="16" spans="1:7">
      <c r="A16" s="102" t="s">
        <v>197</v>
      </c>
      <c r="B16" s="93">
        <f>VLOOKUP(A16,ИК!$A$1:$E$282,5,0)</f>
        <v>1538.756733840841</v>
      </c>
      <c r="C16" s="108">
        <v>1528.7312487950328</v>
      </c>
      <c r="D16" s="119">
        <v>5</v>
      </c>
      <c r="E16" s="107">
        <v>15</v>
      </c>
      <c r="G16" s="76"/>
    </row>
    <row r="17" spans="1:7">
      <c r="A17" s="102" t="s">
        <v>25</v>
      </c>
      <c r="B17" s="93">
        <f>VLOOKUP(A17,ИК!$A$1:$E$282,5,0)</f>
        <v>1696</v>
      </c>
      <c r="C17" s="108">
        <v>1677.200830714065</v>
      </c>
      <c r="D17" s="119">
        <v>20</v>
      </c>
      <c r="E17" s="107">
        <v>16</v>
      </c>
      <c r="G17" s="76"/>
    </row>
    <row r="18" spans="1:7">
      <c r="A18" s="102" t="s">
        <v>362</v>
      </c>
      <c r="B18" s="93">
        <f>VLOOKUP(A18,ИК!$A$1:$E$282,5,0)</f>
        <v>1555.3277597088013</v>
      </c>
      <c r="C18" s="108">
        <v>1522.9132251812339</v>
      </c>
      <c r="D18" s="119">
        <v>22</v>
      </c>
      <c r="E18" s="107">
        <v>17</v>
      </c>
      <c r="G18" s="76"/>
    </row>
    <row r="19" spans="1:7">
      <c r="A19" s="102" t="s">
        <v>341</v>
      </c>
      <c r="B19" s="93">
        <f>VLOOKUP(A19,ИК!$A$1:$E$282,5,0)</f>
        <v>1309.9348176898893</v>
      </c>
      <c r="C19" s="108">
        <v>1346.5000778730714</v>
      </c>
      <c r="D19" s="119">
        <v>27</v>
      </c>
      <c r="E19" s="107">
        <v>18</v>
      </c>
      <c r="G19" s="76"/>
    </row>
    <row r="20" spans="1:7">
      <c r="A20" s="102" t="s">
        <v>287</v>
      </c>
      <c r="B20" s="93">
        <f>VLOOKUP(A20,ИК!$A$1:$E$282,5,0)</f>
        <v>1470.760196088931</v>
      </c>
      <c r="C20" s="108">
        <v>1427.6700474319859</v>
      </c>
      <c r="D20" s="119">
        <v>25</v>
      </c>
      <c r="E20" s="107">
        <v>19</v>
      </c>
      <c r="G20" s="76"/>
    </row>
    <row r="21" spans="1:7" s="28" customFormat="1">
      <c r="A21" s="102" t="s">
        <v>389</v>
      </c>
      <c r="B21" s="93">
        <f>VLOOKUP(A21,ИК!$A$1:$E$282,5,0)</f>
        <v>1358.9234144761426</v>
      </c>
      <c r="C21" s="108">
        <v>1384.8216897037637</v>
      </c>
      <c r="D21" s="119">
        <v>10</v>
      </c>
      <c r="E21" s="107">
        <v>20</v>
      </c>
      <c r="G21" s="76"/>
    </row>
    <row r="22" spans="1:7" s="28" customFormat="1">
      <c r="A22" s="102" t="s">
        <v>28</v>
      </c>
      <c r="B22" s="93">
        <f>VLOOKUP(A22,ИК!$A$1:$E$282,5,0)</f>
        <v>1480.1548995824662</v>
      </c>
      <c r="C22" s="108">
        <v>1499.0121707215797</v>
      </c>
      <c r="D22" s="119">
        <v>21</v>
      </c>
      <c r="E22" s="107">
        <v>21</v>
      </c>
      <c r="G22" s="76"/>
    </row>
    <row r="23" spans="1:7" s="28" customFormat="1">
      <c r="A23" s="102" t="s">
        <v>160</v>
      </c>
      <c r="B23" s="93">
        <f>VLOOKUP(A23,ИК!$A$1:$E$282,5,0)</f>
        <v>1391.0402424592883</v>
      </c>
      <c r="C23" s="108">
        <v>1395.8023870982993</v>
      </c>
      <c r="D23" s="119">
        <v>29</v>
      </c>
      <c r="E23" s="107">
        <v>22</v>
      </c>
      <c r="G23" s="76"/>
    </row>
    <row r="24" spans="1:7" s="28" customFormat="1">
      <c r="A24" s="102" t="s">
        <v>337</v>
      </c>
      <c r="B24" s="93">
        <f>VLOOKUP(A24,ИК!$A$1:$E$282,5,0)</f>
        <v>1343.5999076644966</v>
      </c>
      <c r="C24" s="108">
        <v>1329.3139966692311</v>
      </c>
      <c r="D24" s="119">
        <v>18</v>
      </c>
      <c r="E24" s="107">
        <v>23</v>
      </c>
      <c r="G24" s="76"/>
    </row>
    <row r="25" spans="1:7" s="28" customFormat="1">
      <c r="A25" s="102" t="s">
        <v>260</v>
      </c>
      <c r="B25" s="93">
        <f>VLOOKUP(A25,ИК!$A$1:$E$282,5,0)</f>
        <v>1299</v>
      </c>
      <c r="C25" s="108">
        <v>1333.8511946017209</v>
      </c>
      <c r="D25" s="119">
        <v>16</v>
      </c>
      <c r="E25" s="107">
        <v>24</v>
      </c>
      <c r="G25" s="76"/>
    </row>
    <row r="26" spans="1:7" s="28" customFormat="1">
      <c r="A26" s="102" t="s">
        <v>357</v>
      </c>
      <c r="B26" s="93">
        <f>VLOOKUP(A26,ИК!$A$1:$E$282,5,0)</f>
        <v>1293.9165065718178</v>
      </c>
      <c r="C26" s="108">
        <v>1355.4506337588132</v>
      </c>
      <c r="D26" s="119">
        <v>31</v>
      </c>
      <c r="E26" s="107">
        <v>25</v>
      </c>
      <c r="G26" s="76"/>
    </row>
    <row r="27" spans="1:7" s="28" customFormat="1">
      <c r="A27" s="102" t="s">
        <v>384</v>
      </c>
      <c r="B27" s="93">
        <f>VLOOKUP(A27,ИК!$A$1:$E$282,5,0)</f>
        <v>1129.9852651376882</v>
      </c>
      <c r="C27" s="108">
        <v>1140.5800242647392</v>
      </c>
      <c r="D27" s="119">
        <v>28</v>
      </c>
      <c r="E27" s="107">
        <v>26</v>
      </c>
      <c r="G27" s="76"/>
    </row>
    <row r="28" spans="1:7" s="28" customFormat="1">
      <c r="A28" s="102" t="s">
        <v>98</v>
      </c>
      <c r="B28" s="93">
        <f>VLOOKUP(A28,ИК!$A$1:$E$282,5,0)</f>
        <v>1352.5392174459296</v>
      </c>
      <c r="C28" s="108">
        <v>1349.955760089302</v>
      </c>
      <c r="D28" s="119">
        <v>30</v>
      </c>
      <c r="E28" s="107">
        <v>27</v>
      </c>
      <c r="G28" s="76"/>
    </row>
    <row r="29" spans="1:7" s="28" customFormat="1">
      <c r="A29" s="102" t="s">
        <v>354</v>
      </c>
      <c r="B29" s="93">
        <f>VLOOKUP(A29,ИК!$A$1:$E$282,5,0)</f>
        <v>1109.2374366435315</v>
      </c>
      <c r="C29" s="108">
        <v>1157.0843266920429</v>
      </c>
      <c r="D29" s="119">
        <v>32</v>
      </c>
      <c r="E29" s="107">
        <v>28</v>
      </c>
      <c r="G29" s="76"/>
    </row>
    <row r="30" spans="1:7" s="28" customFormat="1">
      <c r="A30" s="102" t="s">
        <v>364</v>
      </c>
      <c r="B30" s="93">
        <f>VLOOKUP(A30,ИК!$A$1:$E$282,5,0)</f>
        <v>1234.0168415251514</v>
      </c>
      <c r="C30" s="108">
        <v>1208.5152719574655</v>
      </c>
      <c r="D30" s="119">
        <v>23</v>
      </c>
      <c r="E30" s="107">
        <v>29</v>
      </c>
      <c r="G30" s="76"/>
    </row>
    <row r="31" spans="1:7" s="28" customFormat="1">
      <c r="A31" s="102" t="s">
        <v>99</v>
      </c>
      <c r="B31" s="93">
        <f>VLOOKUP(A31,ИК!$A$1:$E$282,5,0)</f>
        <v>1394.3611406187033</v>
      </c>
      <c r="C31" s="108">
        <v>1405.8113392554042</v>
      </c>
      <c r="D31" s="119">
        <v>26</v>
      </c>
      <c r="E31" s="107">
        <v>30</v>
      </c>
      <c r="G31" s="76"/>
    </row>
    <row r="32" spans="1:7" s="28" customFormat="1">
      <c r="A32" s="102" t="s">
        <v>385</v>
      </c>
      <c r="B32" s="93">
        <f>VLOOKUP(A32,ИК!$A$1:$E$282,5,0)</f>
        <v>1152.0156050853273</v>
      </c>
      <c r="C32" s="108">
        <v>1209.1731578805211</v>
      </c>
      <c r="D32" s="101">
        <v>17</v>
      </c>
      <c r="E32" s="101">
        <v>31</v>
      </c>
      <c r="G32" s="76"/>
    </row>
    <row r="33" spans="1:7" s="28" customFormat="1">
      <c r="A33" s="102" t="s">
        <v>407</v>
      </c>
      <c r="B33" s="93">
        <f>VLOOKUP(A33,ИК!$A$1:$E$282,5,0)</f>
        <v>1200</v>
      </c>
      <c r="C33" s="108">
        <v>1283.425329370629</v>
      </c>
      <c r="D33" s="101">
        <v>33</v>
      </c>
      <c r="E33" s="101">
        <v>32</v>
      </c>
      <c r="G33" s="76"/>
    </row>
    <row r="34" spans="1:7" s="28" customFormat="1">
      <c r="A34" s="102" t="s">
        <v>408</v>
      </c>
      <c r="B34" s="93">
        <f>VLOOKUP(A34,ИК!$A$1:$E$282,5,0)</f>
        <v>1200</v>
      </c>
      <c r="C34" s="108">
        <v>1147.2686725309654</v>
      </c>
      <c r="D34" s="101">
        <v>13</v>
      </c>
      <c r="E34" s="101">
        <v>33</v>
      </c>
      <c r="G34" s="76"/>
    </row>
    <row r="35" spans="1:7" s="28" customFormat="1">
      <c r="A35" s="102"/>
      <c r="B35" s="93"/>
      <c r="C35" s="109"/>
      <c r="D35" s="101"/>
      <c r="E35" s="101"/>
      <c r="G35" s="76"/>
    </row>
    <row r="36" spans="1:7" s="28" customFormat="1">
      <c r="A36" s="102"/>
      <c r="B36" s="93"/>
      <c r="C36" s="109"/>
      <c r="D36" s="101"/>
      <c r="E36" s="101"/>
      <c r="G36" s="76"/>
    </row>
    <row r="37" spans="1:7" s="28" customFormat="1">
      <c r="A37" s="102"/>
      <c r="B37" s="93"/>
      <c r="C37" s="109"/>
      <c r="D37" s="101"/>
      <c r="E37" s="101"/>
      <c r="G37" s="76"/>
    </row>
    <row r="38" spans="1:7" s="28" customFormat="1">
      <c r="A38" s="102"/>
      <c r="B38" s="93"/>
      <c r="C38" s="109"/>
      <c r="D38" s="101"/>
      <c r="E38" s="101"/>
      <c r="G38" s="76"/>
    </row>
    <row r="39" spans="1:7" s="28" customFormat="1">
      <c r="A39" s="102"/>
      <c r="B39" s="93"/>
      <c r="C39" s="109"/>
      <c r="D39" s="101"/>
      <c r="E39" s="101"/>
      <c r="G39" s="76"/>
    </row>
    <row r="40" spans="1:7" s="28" customFormat="1">
      <c r="A40" s="102"/>
      <c r="B40" s="93"/>
      <c r="C40" s="109"/>
      <c r="D40" s="101"/>
      <c r="E40" s="101"/>
      <c r="G40" s="76"/>
    </row>
    <row r="41" spans="1:7" s="28" customFormat="1">
      <c r="A41" s="102"/>
      <c r="B41" s="93"/>
      <c r="C41" s="109"/>
      <c r="D41" s="101"/>
      <c r="E41" s="101"/>
    </row>
    <row r="42" spans="1:7" s="28" customFormat="1">
      <c r="A42" s="102"/>
      <c r="B42" s="93"/>
      <c r="C42" s="109"/>
      <c r="D42" s="101"/>
      <c r="E42" s="101"/>
    </row>
    <row r="43" spans="1:7" s="28" customFormat="1">
      <c r="A43" s="102"/>
      <c r="B43" s="93"/>
      <c r="C43" s="109"/>
      <c r="D43" s="101"/>
      <c r="E43" s="101"/>
    </row>
    <row r="44" spans="1:7" s="28" customFormat="1">
      <c r="A44" s="102"/>
      <c r="B44" s="93"/>
      <c r="C44" s="109"/>
      <c r="D44" s="101"/>
      <c r="E44" s="101"/>
    </row>
    <row r="45" spans="1:7" s="28" customFormat="1">
      <c r="A45" s="102"/>
      <c r="B45" s="93"/>
      <c r="C45" s="109"/>
      <c r="D45" s="101"/>
      <c r="E45" s="101"/>
    </row>
    <row r="46" spans="1:7" s="28" customFormat="1">
      <c r="A46" s="103"/>
      <c r="B46" s="93"/>
      <c r="C46" s="106"/>
      <c r="D46" s="101"/>
      <c r="E46" s="101"/>
    </row>
    <row r="47" spans="1:7" s="28" customFormat="1">
      <c r="A47" s="103"/>
      <c r="B47" s="93"/>
      <c r="C47" s="106"/>
      <c r="D47" s="101"/>
      <c r="E47" s="101"/>
    </row>
    <row r="48" spans="1:7" s="28" customFormat="1">
      <c r="A48" s="103"/>
      <c r="B48" s="93"/>
      <c r="C48" s="106"/>
      <c r="D48" s="94"/>
      <c r="E48" s="94"/>
    </row>
    <row r="49" spans="1:5" s="28" customFormat="1">
      <c r="A49" s="103"/>
      <c r="B49" s="93"/>
      <c r="C49" s="106"/>
      <c r="D49" s="94"/>
      <c r="E49" s="94"/>
    </row>
    <row r="50" spans="1:5" s="28" customFormat="1">
      <c r="A50" s="103"/>
      <c r="B50" s="93"/>
      <c r="C50" s="106"/>
      <c r="D50" s="94"/>
      <c r="E50" s="94"/>
    </row>
    <row r="51" spans="1:5" s="28" customFormat="1">
      <c r="A51" s="103"/>
      <c r="B51" s="93"/>
      <c r="C51" s="106"/>
      <c r="D51" s="94"/>
      <c r="E51" s="94"/>
    </row>
    <row r="52" spans="1:5" s="28" customFormat="1">
      <c r="A52" s="103"/>
      <c r="B52" s="93"/>
      <c r="C52" s="106"/>
      <c r="D52" s="94"/>
      <c r="E52" s="94"/>
    </row>
    <row r="53" spans="1:5" s="28" customFormat="1">
      <c r="A53" s="103"/>
      <c r="B53" s="93"/>
      <c r="C53" s="106"/>
      <c r="D53" s="94"/>
      <c r="E53" s="94"/>
    </row>
    <row r="54" spans="1:5" s="28" customFormat="1">
      <c r="A54" s="103"/>
      <c r="B54" s="93"/>
      <c r="C54" s="106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16" priority="91"/>
  </conditionalFormatting>
  <conditionalFormatting sqref="A2:A47">
    <cfRule type="duplicateValues" dxfId="15" priority="7"/>
  </conditionalFormatting>
  <conditionalFormatting sqref="A2:A47">
    <cfRule type="expression" dxfId="14" priority="8" stopIfTrue="1">
      <formula>D2=1</formula>
    </cfRule>
    <cfRule type="expression" dxfId="13" priority="9" stopIfTrue="1">
      <formula>D2=2</formula>
    </cfRule>
    <cfRule type="expression" dxfId="12" priority="10" stopIfTrue="1">
      <formula>D2=3</formula>
    </cfRule>
  </conditionalFormatting>
  <conditionalFormatting sqref="E50:E54">
    <cfRule type="duplicateValues" dxfId="11" priority="6"/>
  </conditionalFormatting>
  <conditionalFormatting sqref="D1:D49 D55:D1048576">
    <cfRule type="duplicateValues" dxfId="1" priority="2"/>
  </conditionalFormatting>
  <conditionalFormatting sqref="D50:D54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2026-06-17T12:06:33Z</dcterms:modified>
</cp:coreProperties>
</file>